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defaultThemeVersion="124226"/>
  <mc:AlternateContent xmlns:mc="http://schemas.openxmlformats.org/markup-compatibility/2006">
    <mc:Choice Requires="x15">
      <x15ac:absPath xmlns:x15ac="http://schemas.microsoft.com/office/spreadsheetml/2010/11/ac" url="/Users/tylerschanck/Downloads/"/>
    </mc:Choice>
  </mc:AlternateContent>
  <xr:revisionPtr revIDLastSave="0" documentId="13_ncr:1_{31D7C47D-6D30-A14C-93BC-A5C14C424C4F}" xr6:coauthVersionLast="47" xr6:coauthVersionMax="47" xr10:uidLastSave="{00000000-0000-0000-0000-000000000000}"/>
  <bookViews>
    <workbookView xWindow="0" yWindow="760" windowWidth="17340" windowHeight="9600" tabRatio="717" xr2:uid="{00000000-000D-0000-FFFF-FFFF00000000}"/>
  </bookViews>
  <sheets>
    <sheet name="INSTRUCTIONS" sheetId="10" r:id="rId1"/>
    <sheet name="START-UP EXPENSES BUDGET" sheetId="1" r:id="rId2"/>
    <sheet name="OPERATING EXPENSES BUDGET" sheetId="2" r:id="rId3"/>
    <sheet name="Loan Amortization" sheetId="15" r:id="rId4"/>
    <sheet name="CASH FLOW - YEAR ONE" sheetId="3" r:id="rId5"/>
    <sheet name="CASH FLOW - YEARS 1 THRU 3" sheetId="4" r:id="rId6"/>
    <sheet name="INCOME STATEMENT" sheetId="5" r:id="rId7"/>
    <sheet name="BALANCE SHEET" sheetId="6" r:id="rId8"/>
    <sheet name="BREAK-EVEN ANALYSIS" sheetId="7" r:id="rId9"/>
  </sheets>
  <definedNames>
    <definedName name="_Order1" hidden="1">0</definedName>
    <definedName name="DATA_01" hidden="1">'Loan Amortization'!$E$4:$E$8</definedName>
    <definedName name="IntroPrintArea" hidden="1">#REF!</definedName>
    <definedName name="Look1Area">#REF!</definedName>
    <definedName name="Look2Area">#REF!</definedName>
    <definedName name="Look3Area">#REF!</definedName>
    <definedName name="Look4Area">#REF!</definedName>
    <definedName name="Look5Area">#REF!</definedName>
    <definedName name="_xlnm.Print_Area" localSheetId="3">'Loan Amortization'!$B$1:$J$56</definedName>
    <definedName name="_xlnm.Print_Area" localSheetId="2">'OPERATING EXPENSES BUDGET'!$A$1:$D$41</definedName>
    <definedName name="_xlnm.Print_Area" localSheetId="1">'START-UP EXPENSES BUDGET'!$A$1:$D$57</definedName>
    <definedName name="_xlnm.Print_Titles" localSheetId="1">'START-UP EXPENSES BUDGET'!$1:$1</definedName>
    <definedName name="TemplatePrintArea">'Loan Amortization'!$B$1:$J$56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B1" i="3"/>
  <c r="B30" i="6" l="1"/>
  <c r="C2" i="3"/>
  <c r="B12" i="3"/>
  <c r="Q209" i="15"/>
  <c r="Q208" i="15"/>
  <c r="Q210" i="15" s="1"/>
  <c r="O192" i="15"/>
  <c r="J5" i="15"/>
  <c r="E14" i="15" s="1"/>
  <c r="J4" i="15"/>
  <c r="F13" i="15" s="1"/>
  <c r="D69" i="3" s="1"/>
  <c r="B57" i="1"/>
  <c r="C4" i="1" s="1"/>
  <c r="B55" i="3"/>
  <c r="B54" i="3"/>
  <c r="O54" i="3" s="1"/>
  <c r="B57" i="4" s="1"/>
  <c r="B76" i="5" s="1"/>
  <c r="B52" i="3"/>
  <c r="O52" i="3" s="1"/>
  <c r="B55" i="4" s="1"/>
  <c r="B74" i="5" s="1"/>
  <c r="B51" i="3"/>
  <c r="O51" i="3" s="1"/>
  <c r="B54" i="4" s="1"/>
  <c r="B73" i="5" s="1"/>
  <c r="B59" i="3"/>
  <c r="O59" i="3" s="1"/>
  <c r="B62" i="4" s="1"/>
  <c r="B81" i="5" s="1"/>
  <c r="B58" i="3"/>
  <c r="O58" i="3"/>
  <c r="B61" i="4" s="1"/>
  <c r="B80" i="5" s="1"/>
  <c r="B57" i="3"/>
  <c r="O57" i="3" s="1"/>
  <c r="B60" i="4" s="1"/>
  <c r="B79" i="5" s="1"/>
  <c r="B56" i="3"/>
  <c r="B53" i="3"/>
  <c r="O53" i="3" s="1"/>
  <c r="B56" i="4" s="1"/>
  <c r="B75" i="5" s="1"/>
  <c r="B50" i="3"/>
  <c r="O50" i="3"/>
  <c r="B53" i="4" s="1"/>
  <c r="B72" i="5" s="1"/>
  <c r="B49" i="3"/>
  <c r="B48" i="3"/>
  <c r="B45" i="3"/>
  <c r="O45" i="3" s="1"/>
  <c r="B48" i="4" s="1"/>
  <c r="B67" i="5" s="1"/>
  <c r="B47" i="3"/>
  <c r="O47" i="3" s="1"/>
  <c r="B50" i="4" s="1"/>
  <c r="B69" i="5" s="1"/>
  <c r="B46" i="3"/>
  <c r="O46" i="3" s="1"/>
  <c r="B49" i="4" s="1"/>
  <c r="B68" i="5" s="1"/>
  <c r="B44" i="3"/>
  <c r="O44" i="3" s="1"/>
  <c r="B47" i="4" s="1"/>
  <c r="B66" i="5" s="1"/>
  <c r="B43" i="3"/>
  <c r="O43" i="3" s="1"/>
  <c r="B46" i="4" s="1"/>
  <c r="B65" i="5" s="1"/>
  <c r="B42" i="3"/>
  <c r="B41" i="3"/>
  <c r="B40" i="3"/>
  <c r="O40" i="3" s="1"/>
  <c r="B43" i="4" s="1"/>
  <c r="B41" i="5" s="1"/>
  <c r="B39" i="3"/>
  <c r="O39" i="3"/>
  <c r="B42" i="4" s="1"/>
  <c r="B40" i="5" s="1"/>
  <c r="B37" i="3"/>
  <c r="O37" i="3" s="1"/>
  <c r="B40" i="4" s="1"/>
  <c r="B63" i="5" s="1"/>
  <c r="B36" i="3"/>
  <c r="O36" i="3" s="1"/>
  <c r="B39" i="4" s="1"/>
  <c r="B62" i="5" s="1"/>
  <c r="B35" i="3"/>
  <c r="O35" i="3" s="1"/>
  <c r="B38" i="4" s="1"/>
  <c r="B61" i="5" s="1"/>
  <c r="B34" i="3"/>
  <c r="B33" i="3"/>
  <c r="B31" i="3"/>
  <c r="B30" i="3"/>
  <c r="B29" i="3"/>
  <c r="O29" i="3" s="1"/>
  <c r="B32" i="4"/>
  <c r="B55" i="5" s="1"/>
  <c r="B28" i="3"/>
  <c r="O28" i="3" s="1"/>
  <c r="B31" i="4" s="1"/>
  <c r="B54" i="5" s="1"/>
  <c r="B27" i="3"/>
  <c r="O27" i="3" s="1"/>
  <c r="B30" i="4"/>
  <c r="B53" i="5" s="1"/>
  <c r="B26" i="3"/>
  <c r="O26" i="3" s="1"/>
  <c r="B29" i="4" s="1"/>
  <c r="B52" i="5" s="1"/>
  <c r="B25" i="3"/>
  <c r="B24" i="3"/>
  <c r="B23" i="3"/>
  <c r="B21" i="3"/>
  <c r="B20" i="3"/>
  <c r="O20" i="3"/>
  <c r="B23" i="4" s="1"/>
  <c r="B6" i="4"/>
  <c r="B1" i="2"/>
  <c r="B1" i="7"/>
  <c r="A1" i="7"/>
  <c r="A1" i="6"/>
  <c r="C1" i="5"/>
  <c r="A1" i="5"/>
  <c r="B1" i="4"/>
  <c r="A1" i="4"/>
  <c r="A1" i="2"/>
  <c r="D81" i="5"/>
  <c r="C81" i="5"/>
  <c r="D80" i="5"/>
  <c r="C80" i="5"/>
  <c r="D79" i="5"/>
  <c r="C79" i="5"/>
  <c r="D67" i="5"/>
  <c r="C67" i="5"/>
  <c r="D66" i="5"/>
  <c r="C66" i="5"/>
  <c r="D46" i="5"/>
  <c r="C46" i="5"/>
  <c r="D51" i="5"/>
  <c r="C51" i="5"/>
  <c r="A17" i="4"/>
  <c r="A16" i="4"/>
  <c r="A15" i="4"/>
  <c r="A14" i="4"/>
  <c r="A13" i="4"/>
  <c r="A74" i="4"/>
  <c r="A70" i="4"/>
  <c r="A69" i="4"/>
  <c r="A66" i="4"/>
  <c r="B68" i="3"/>
  <c r="O68" i="3" s="1"/>
  <c r="B71" i="4"/>
  <c r="A59" i="3"/>
  <c r="A62" i="4" s="1"/>
  <c r="A81" i="5" s="1"/>
  <c r="A58" i="3"/>
  <c r="A61" i="4" s="1"/>
  <c r="A80" i="5" s="1"/>
  <c r="A57" i="3"/>
  <c r="A60" i="4" s="1"/>
  <c r="A79" i="5" s="1"/>
  <c r="B40" i="2"/>
  <c r="C14" i="2" s="1"/>
  <c r="A26" i="2"/>
  <c r="A12" i="2"/>
  <c r="A10" i="2"/>
  <c r="A9" i="2"/>
  <c r="A6" i="2"/>
  <c r="A21" i="3" s="1"/>
  <c r="A24" i="4" s="1"/>
  <c r="A47" i="5" s="1"/>
  <c r="A56" i="3"/>
  <c r="A59" i="4"/>
  <c r="A78" i="5" s="1"/>
  <c r="A55" i="3"/>
  <c r="A58" i="4"/>
  <c r="A77" i="5" s="1"/>
  <c r="A54" i="3"/>
  <c r="A57" i="4" s="1"/>
  <c r="A76" i="5" s="1"/>
  <c r="A68" i="3"/>
  <c r="A71" i="4" s="1"/>
  <c r="A53" i="3"/>
  <c r="A56" i="4"/>
  <c r="A75" i="5"/>
  <c r="A52" i="3"/>
  <c r="A55" i="4" s="1"/>
  <c r="A74" i="5" s="1"/>
  <c r="A51" i="3"/>
  <c r="A54" i="4" s="1"/>
  <c r="A73" i="5" s="1"/>
  <c r="A49" i="3"/>
  <c r="A52" i="4"/>
  <c r="A71" i="5" s="1"/>
  <c r="A48" i="3"/>
  <c r="A51" i="4" s="1"/>
  <c r="A70" i="5" s="1"/>
  <c r="A47" i="3"/>
  <c r="A50" i="4" s="1"/>
  <c r="A69" i="5" s="1"/>
  <c r="A44" i="3"/>
  <c r="A47" i="4" s="1"/>
  <c r="A66" i="5" s="1"/>
  <c r="A37" i="3"/>
  <c r="A40" i="4" s="1"/>
  <c r="A63" i="5" s="1"/>
  <c r="A35" i="3"/>
  <c r="A38" i="4" s="1"/>
  <c r="A61" i="5" s="1"/>
  <c r="A32" i="3"/>
  <c r="A35" i="4" s="1"/>
  <c r="A59" i="5" s="1"/>
  <c r="A31" i="3"/>
  <c r="A34" i="4" s="1"/>
  <c r="A58" i="5" s="1"/>
  <c r="A30" i="3"/>
  <c r="A33" i="4"/>
  <c r="A57" i="5" s="1"/>
  <c r="A24" i="2"/>
  <c r="A36" i="2"/>
  <c r="A35" i="2"/>
  <c r="A34" i="2"/>
  <c r="A33" i="2"/>
  <c r="A32" i="2"/>
  <c r="A31" i="2"/>
  <c r="A30" i="2"/>
  <c r="A29" i="2"/>
  <c r="A28" i="2"/>
  <c r="A27" i="2"/>
  <c r="A23" i="2"/>
  <c r="A41" i="3" s="1"/>
  <c r="A44" i="4" s="1"/>
  <c r="A42" i="5" s="1"/>
  <c r="A22" i="2"/>
  <c r="A40" i="3" s="1"/>
  <c r="A43" i="4" s="1"/>
  <c r="A41" i="5" s="1"/>
  <c r="A21" i="2"/>
  <c r="A39" i="3" s="1"/>
  <c r="A42" i="4"/>
  <c r="A40" i="5" s="1"/>
  <c r="A18" i="2"/>
  <c r="A15" i="2"/>
  <c r="A33" i="3"/>
  <c r="A36" i="4" s="1"/>
  <c r="A60" i="5" s="1"/>
  <c r="A16" i="2"/>
  <c r="A13" i="2"/>
  <c r="A11" i="2"/>
  <c r="A8" i="2"/>
  <c r="A23" i="3" s="1"/>
  <c r="A26" i="4" s="1"/>
  <c r="A49" i="5" s="1"/>
  <c r="A5" i="2"/>
  <c r="A20" i="3"/>
  <c r="A23" i="4"/>
  <c r="A46" i="5" s="1"/>
  <c r="A50" i="3"/>
  <c r="A53" i="4" s="1"/>
  <c r="A72" i="5" s="1"/>
  <c r="A26" i="3"/>
  <c r="A29" i="4" s="1"/>
  <c r="A52" i="5" s="1"/>
  <c r="A11" i="4"/>
  <c r="A10" i="4"/>
  <c r="A9" i="4"/>
  <c r="A8" i="4"/>
  <c r="A27" i="3"/>
  <c r="A30" i="4" s="1"/>
  <c r="A53" i="5" s="1"/>
  <c r="A34" i="3"/>
  <c r="A37" i="4" s="1"/>
  <c r="B65" i="3"/>
  <c r="O65" i="3" s="1"/>
  <c r="B68" i="4" s="1"/>
  <c r="A70" i="3"/>
  <c r="A73" i="4" s="1"/>
  <c r="A39" i="5" s="1"/>
  <c r="A64" i="3"/>
  <c r="A67" i="4" s="1"/>
  <c r="A65" i="3"/>
  <c r="A68" i="4" s="1"/>
  <c r="A46" i="3"/>
  <c r="A49" i="4" s="1"/>
  <c r="A68" i="5" s="1"/>
  <c r="A45" i="3"/>
  <c r="A48" i="4" s="1"/>
  <c r="A67" i="5"/>
  <c r="A43" i="3"/>
  <c r="A46" i="4" s="1"/>
  <c r="A65" i="5" s="1"/>
  <c r="A42" i="3"/>
  <c r="A45" i="4" s="1"/>
  <c r="A64" i="5" s="1"/>
  <c r="A38" i="3"/>
  <c r="A41" i="4"/>
  <c r="A36" i="3"/>
  <c r="A39" i="4" s="1"/>
  <c r="A62" i="5" s="1"/>
  <c r="A69" i="3"/>
  <c r="A72" i="4" s="1"/>
  <c r="A29" i="3"/>
  <c r="A32" i="4" s="1"/>
  <c r="A55" i="5" s="1"/>
  <c r="A28" i="3"/>
  <c r="A31" i="4" s="1"/>
  <c r="A54" i="5" s="1"/>
  <c r="A25" i="3"/>
  <c r="A28" i="4" s="1"/>
  <c r="A51" i="5" s="1"/>
  <c r="A24" i="3"/>
  <c r="A27" i="4" s="1"/>
  <c r="A50" i="5" s="1"/>
  <c r="A22" i="3"/>
  <c r="A25" i="4" s="1"/>
  <c r="A48" i="5" s="1"/>
  <c r="B64" i="3"/>
  <c r="O64" i="3" s="1"/>
  <c r="B67" i="4" s="1"/>
  <c r="D78" i="5"/>
  <c r="C78" i="5"/>
  <c r="D77" i="5"/>
  <c r="C77" i="5"/>
  <c r="D76" i="5"/>
  <c r="C76" i="5"/>
  <c r="D75" i="5"/>
  <c r="C75" i="5"/>
  <c r="D74" i="5"/>
  <c r="C74" i="5"/>
  <c r="D73" i="5"/>
  <c r="C73" i="5"/>
  <c r="D72" i="5"/>
  <c r="C72" i="5"/>
  <c r="D71" i="5"/>
  <c r="C71" i="5"/>
  <c r="D70" i="5"/>
  <c r="C70" i="5"/>
  <c r="D69" i="5"/>
  <c r="C69" i="5"/>
  <c r="D68" i="5"/>
  <c r="C68" i="5"/>
  <c r="D65" i="5"/>
  <c r="C65" i="5"/>
  <c r="D64" i="5"/>
  <c r="C64" i="5"/>
  <c r="D63" i="5"/>
  <c r="C63" i="5"/>
  <c r="D62" i="5"/>
  <c r="C62" i="5"/>
  <c r="D61" i="5"/>
  <c r="C61" i="5"/>
  <c r="D60" i="5"/>
  <c r="C60" i="5"/>
  <c r="D58" i="5"/>
  <c r="C58" i="5"/>
  <c r="D57" i="5"/>
  <c r="C57" i="5"/>
  <c r="D55" i="5"/>
  <c r="C55" i="5"/>
  <c r="D54" i="5"/>
  <c r="C54" i="5"/>
  <c r="D53" i="5"/>
  <c r="C53" i="5"/>
  <c r="D52" i="5"/>
  <c r="C52" i="5"/>
  <c r="D50" i="5"/>
  <c r="C50" i="5"/>
  <c r="D49" i="5"/>
  <c r="C49" i="5"/>
  <c r="D48" i="5"/>
  <c r="C48" i="5"/>
  <c r="D47" i="5"/>
  <c r="C47" i="5"/>
  <c r="D42" i="5"/>
  <c r="C42" i="5"/>
  <c r="D41" i="5"/>
  <c r="C41" i="5"/>
  <c r="D40" i="5"/>
  <c r="C40" i="5"/>
  <c r="D6" i="5"/>
  <c r="C6" i="5"/>
  <c r="O67" i="3"/>
  <c r="B70" i="4" s="1"/>
  <c r="O66" i="3"/>
  <c r="B69" i="4" s="1"/>
  <c r="O33" i="3"/>
  <c r="B36" i="4"/>
  <c r="B60" i="5" s="1"/>
  <c r="O25" i="3"/>
  <c r="B28" i="4" s="1"/>
  <c r="B51" i="5" s="1"/>
  <c r="O71" i="3"/>
  <c r="B74" i="4" s="1"/>
  <c r="O70" i="3"/>
  <c r="B73" i="4"/>
  <c r="B39" i="5" s="1"/>
  <c r="O63" i="3"/>
  <c r="O49" i="3"/>
  <c r="B52" i="4" s="1"/>
  <c r="B71" i="5" s="1"/>
  <c r="O48" i="3"/>
  <c r="B51" i="4" s="1"/>
  <c r="B70" i="5" s="1"/>
  <c r="O42" i="3"/>
  <c r="B45" i="4" s="1"/>
  <c r="B64" i="5" s="1"/>
  <c r="O41" i="3"/>
  <c r="B44" i="4" s="1"/>
  <c r="B42" i="5" s="1"/>
  <c r="O34" i="3"/>
  <c r="B37" i="4" s="1"/>
  <c r="O31" i="3"/>
  <c r="B34" i="4" s="1"/>
  <c r="B58" i="5" s="1"/>
  <c r="O30" i="3"/>
  <c r="B33" i="4"/>
  <c r="B57" i="5" s="1"/>
  <c r="O24" i="3"/>
  <c r="B27" i="4" s="1"/>
  <c r="B50" i="5" s="1"/>
  <c r="O23" i="3"/>
  <c r="B26" i="4" s="1"/>
  <c r="B49" i="5" s="1"/>
  <c r="O22" i="3"/>
  <c r="B25" i="4"/>
  <c r="B48" i="5" s="1"/>
  <c r="B36" i="7"/>
  <c r="B38" i="7" s="1"/>
  <c r="B7" i="7"/>
  <c r="B9" i="7" s="1"/>
  <c r="B12" i="7"/>
  <c r="D8" i="5"/>
  <c r="D7" i="5"/>
  <c r="D5" i="5"/>
  <c r="C8" i="5"/>
  <c r="C7" i="5"/>
  <c r="C5" i="5"/>
  <c r="C9" i="3"/>
  <c r="C15" i="3" s="1"/>
  <c r="B23" i="5"/>
  <c r="B25" i="5"/>
  <c r="B17" i="5"/>
  <c r="B19" i="5" s="1"/>
  <c r="B29" i="5"/>
  <c r="B31" i="5" s="1"/>
  <c r="D39" i="5"/>
  <c r="C39" i="5"/>
  <c r="B40" i="6"/>
  <c r="B42" i="6" s="1"/>
  <c r="B35" i="6"/>
  <c r="B20" i="6"/>
  <c r="B12" i="6"/>
  <c r="B22" i="6" s="1"/>
  <c r="B44" i="6" s="1"/>
  <c r="C12" i="4"/>
  <c r="C18" i="4" s="1"/>
  <c r="D29" i="5"/>
  <c r="D31" i="5" s="1"/>
  <c r="C29" i="5"/>
  <c r="C31" i="5" s="1"/>
  <c r="D23" i="5"/>
  <c r="D25" i="5" s="1"/>
  <c r="D33" i="5" s="1"/>
  <c r="C23" i="5"/>
  <c r="C25" i="5"/>
  <c r="D17" i="5"/>
  <c r="D19" i="5" s="1"/>
  <c r="C17" i="5"/>
  <c r="C19" i="5"/>
  <c r="D12" i="4"/>
  <c r="D18" i="4" s="1"/>
  <c r="O14" i="3"/>
  <c r="B17" i="4" s="1"/>
  <c r="O13" i="3"/>
  <c r="B16" i="4" s="1"/>
  <c r="O12" i="3"/>
  <c r="B15" i="4" s="1"/>
  <c r="O11" i="3"/>
  <c r="B14" i="4" s="1"/>
  <c r="O10" i="3"/>
  <c r="B13" i="4"/>
  <c r="O8" i="3"/>
  <c r="B11" i="4" s="1"/>
  <c r="B8" i="5" s="1"/>
  <c r="O7" i="3"/>
  <c r="B10" i="4" s="1"/>
  <c r="B7" i="5" s="1"/>
  <c r="O6" i="3"/>
  <c r="B9" i="4" s="1"/>
  <c r="B6" i="5" s="1"/>
  <c r="O5" i="3"/>
  <c r="B8" i="4" s="1"/>
  <c r="N9" i="3"/>
  <c r="N15" i="3"/>
  <c r="M9" i="3"/>
  <c r="M15" i="3" s="1"/>
  <c r="L9" i="3"/>
  <c r="L15" i="3" s="1"/>
  <c r="K9" i="3"/>
  <c r="K15" i="3" s="1"/>
  <c r="J9" i="3"/>
  <c r="J15" i="3" s="1"/>
  <c r="I9" i="3"/>
  <c r="I15" i="3" s="1"/>
  <c r="H9" i="3"/>
  <c r="H15" i="3" s="1"/>
  <c r="G9" i="3"/>
  <c r="G15" i="3" s="1"/>
  <c r="F9" i="3"/>
  <c r="F15" i="3"/>
  <c r="E9" i="3"/>
  <c r="E15" i="3" s="1"/>
  <c r="D9" i="3"/>
  <c r="D15" i="3" s="1"/>
  <c r="B9" i="3"/>
  <c r="B15" i="3" s="1"/>
  <c r="B16" i="3" s="1"/>
  <c r="O56" i="3"/>
  <c r="B59" i="4"/>
  <c r="B78" i="5" s="1"/>
  <c r="O55" i="3"/>
  <c r="B58" i="4" s="1"/>
  <c r="B77" i="5" s="1"/>
  <c r="C28" i="2"/>
  <c r="C34" i="1"/>
  <c r="C41" i="1"/>
  <c r="C20" i="1"/>
  <c r="C29" i="1"/>
  <c r="C54" i="1"/>
  <c r="C5" i="1"/>
  <c r="C37" i="2"/>
  <c r="C56" i="1"/>
  <c r="C7" i="1"/>
  <c r="C9" i="1"/>
  <c r="C14" i="1"/>
  <c r="C16" i="1"/>
  <c r="C18" i="1"/>
  <c r="C21" i="1"/>
  <c r="C23" i="1"/>
  <c r="C25" i="1"/>
  <c r="C27" i="1"/>
  <c r="C31" i="1"/>
  <c r="C33" i="1"/>
  <c r="C36" i="1"/>
  <c r="C38" i="1"/>
  <c r="C40" i="1"/>
  <c r="C43" i="1"/>
  <c r="C47" i="1"/>
  <c r="C49" i="1"/>
  <c r="C51" i="1"/>
  <c r="C53" i="1"/>
  <c r="C55" i="1"/>
  <c r="C6" i="1"/>
  <c r="C8" i="1"/>
  <c r="C10" i="1"/>
  <c r="C11" i="1"/>
  <c r="C13" i="1"/>
  <c r="C15" i="1"/>
  <c r="C17" i="1"/>
  <c r="C19" i="1"/>
  <c r="C24" i="1"/>
  <c r="C26" i="1"/>
  <c r="C28" i="1"/>
  <c r="C30" i="1"/>
  <c r="C32" i="1"/>
  <c r="C35" i="1"/>
  <c r="C37" i="1"/>
  <c r="C39" i="1"/>
  <c r="C42" i="1"/>
  <c r="C44" i="1"/>
  <c r="C46" i="1"/>
  <c r="C48" i="1"/>
  <c r="C50" i="1"/>
  <c r="C58" i="1"/>
  <c r="C59" i="1"/>
  <c r="C57" i="1"/>
  <c r="Q211" i="15"/>
  <c r="B27" i="15"/>
  <c r="C27" i="15" s="1"/>
  <c r="E18" i="15"/>
  <c r="E16" i="15"/>
  <c r="E22" i="15"/>
  <c r="E15" i="15"/>
  <c r="E17" i="15"/>
  <c r="E19" i="15"/>
  <c r="E23" i="15"/>
  <c r="E21" i="15"/>
  <c r="C32" i="2"/>
  <c r="C35" i="2"/>
  <c r="C20" i="2"/>
  <c r="C26" i="2"/>
  <c r="C40" i="2"/>
  <c r="C17" i="2"/>
  <c r="C15" i="2"/>
  <c r="C12" i="2"/>
  <c r="C13" i="2"/>
  <c r="E20" i="15"/>
  <c r="D12" i="15"/>
  <c r="G12" i="15"/>
  <c r="C32" i="3" s="1"/>
  <c r="D27" i="15"/>
  <c r="F12" i="15"/>
  <c r="H12" i="15"/>
  <c r="C69" i="3" s="1"/>
  <c r="I12" i="15"/>
  <c r="J12" i="15"/>
  <c r="D13" i="15"/>
  <c r="G13" i="15"/>
  <c r="D32" i="3" s="1"/>
  <c r="D60" i="3" s="1"/>
  <c r="I13" i="15"/>
  <c r="H13" i="15"/>
  <c r="J13" i="15"/>
  <c r="D14" i="15"/>
  <c r="G14" i="15"/>
  <c r="E32" i="3" s="1"/>
  <c r="E60" i="3" s="1"/>
  <c r="F14" i="15"/>
  <c r="E69" i="3" s="1"/>
  <c r="I14" i="15"/>
  <c r="H14" i="15"/>
  <c r="J14" i="15"/>
  <c r="D15" i="15"/>
  <c r="G15" i="15"/>
  <c r="F32" i="3" s="1"/>
  <c r="F60" i="3" s="1"/>
  <c r="F15" i="15"/>
  <c r="F69" i="3" s="1"/>
  <c r="I15" i="15"/>
  <c r="J15" i="15"/>
  <c r="D16" i="15"/>
  <c r="G16" i="15"/>
  <c r="G32" i="3" s="1"/>
  <c r="G60" i="3" s="1"/>
  <c r="G72" i="3" s="1"/>
  <c r="F16" i="15"/>
  <c r="G69" i="3" s="1"/>
  <c r="I16" i="15"/>
  <c r="H16" i="15"/>
  <c r="J16" i="15"/>
  <c r="D17" i="15"/>
  <c r="G17" i="15"/>
  <c r="H32" i="3" s="1"/>
  <c r="H60" i="3" s="1"/>
  <c r="F17" i="15"/>
  <c r="H69" i="3" s="1"/>
  <c r="I17" i="15"/>
  <c r="H17" i="15"/>
  <c r="D18" i="15"/>
  <c r="G18" i="15"/>
  <c r="I32" i="3" s="1"/>
  <c r="I60" i="3" s="1"/>
  <c r="F18" i="15"/>
  <c r="I69" i="3"/>
  <c r="I18" i="15"/>
  <c r="H18" i="15"/>
  <c r="J18" i="15"/>
  <c r="D19" i="15"/>
  <c r="G19" i="15"/>
  <c r="J32" i="3" s="1"/>
  <c r="J60" i="3"/>
  <c r="F19" i="15"/>
  <c r="J69" i="3" s="1"/>
  <c r="I19" i="15"/>
  <c r="H19" i="15"/>
  <c r="D20" i="15"/>
  <c r="G20" i="15"/>
  <c r="K32" i="3"/>
  <c r="K60" i="3"/>
  <c r="K72" i="3" s="1"/>
  <c r="F20" i="15"/>
  <c r="K69" i="3" s="1"/>
  <c r="I20" i="15"/>
  <c r="H20" i="15"/>
  <c r="J20" i="15"/>
  <c r="D21" i="15"/>
  <c r="G21" i="15"/>
  <c r="L32" i="3" s="1"/>
  <c r="L60" i="3" s="1"/>
  <c r="F21" i="15"/>
  <c r="L69" i="3" s="1"/>
  <c r="I21" i="15"/>
  <c r="H21" i="15"/>
  <c r="D22" i="15"/>
  <c r="G22" i="15"/>
  <c r="M32" i="3"/>
  <c r="M60" i="3" s="1"/>
  <c r="F22" i="15"/>
  <c r="M69" i="3" s="1"/>
  <c r="I22" i="15"/>
  <c r="H22" i="15"/>
  <c r="J22" i="15"/>
  <c r="D23" i="15"/>
  <c r="G23" i="15"/>
  <c r="N32" i="3" s="1"/>
  <c r="F23" i="15"/>
  <c r="I23" i="15"/>
  <c r="N69" i="3"/>
  <c r="H23" i="15"/>
  <c r="J7" i="15"/>
  <c r="J8" i="15"/>
  <c r="J6" i="15"/>
  <c r="N60" i="3"/>
  <c r="N72" i="3" s="1"/>
  <c r="B5" i="5"/>
  <c r="O21" i="3"/>
  <c r="B24" i="4" s="1"/>
  <c r="B47" i="5" s="1"/>
  <c r="O69" i="3" l="1"/>
  <c r="B72" i="4" s="1"/>
  <c r="D72" i="3"/>
  <c r="B60" i="3"/>
  <c r="B72" i="3" s="1"/>
  <c r="L72" i="3"/>
  <c r="H72" i="3"/>
  <c r="C6" i="2"/>
  <c r="C27" i="2"/>
  <c r="C34" i="2"/>
  <c r="C18" i="2"/>
  <c r="J72" i="3"/>
  <c r="C39" i="2"/>
  <c r="C30" i="2"/>
  <c r="C38" i="2"/>
  <c r="C25" i="2"/>
  <c r="F27" i="15"/>
  <c r="C35" i="4" s="1"/>
  <c r="C10" i="2"/>
  <c r="C24" i="2"/>
  <c r="G27" i="15"/>
  <c r="C5" i="2"/>
  <c r="C21" i="2"/>
  <c r="C9" i="5"/>
  <c r="C11" i="5" s="1"/>
  <c r="C7" i="2"/>
  <c r="C36" i="2"/>
  <c r="C8" i="2"/>
  <c r="C22" i="2"/>
  <c r="B28" i="15"/>
  <c r="B29" i="15" s="1"/>
  <c r="D29" i="15" s="1"/>
  <c r="C9" i="2"/>
  <c r="C33" i="2"/>
  <c r="I27" i="15"/>
  <c r="C29" i="2"/>
  <c r="C16" i="2"/>
  <c r="C19" i="2"/>
  <c r="C31" i="2"/>
  <c r="D9" i="5"/>
  <c r="D11" i="5" s="1"/>
  <c r="H27" i="15"/>
  <c r="E27" i="15"/>
  <c r="C72" i="4" s="1"/>
  <c r="C52" i="1"/>
  <c r="C22" i="1"/>
  <c r="C45" i="1"/>
  <c r="C12" i="1"/>
  <c r="C43" i="5"/>
  <c r="E12" i="15"/>
  <c r="C11" i="2"/>
  <c r="J23" i="15"/>
  <c r="J21" i="15"/>
  <c r="J19" i="15"/>
  <c r="J17" i="15"/>
  <c r="H15" i="15"/>
  <c r="E13" i="15"/>
  <c r="C23" i="2"/>
  <c r="B33" i="5"/>
  <c r="B46" i="5"/>
  <c r="B12" i="15"/>
  <c r="C12" i="15"/>
  <c r="M205" i="15" s="1"/>
  <c r="C59" i="5"/>
  <c r="C82" i="5" s="1"/>
  <c r="C63" i="4"/>
  <c r="C75" i="4" s="1"/>
  <c r="B74" i="3"/>
  <c r="C3" i="3" s="1"/>
  <c r="C16" i="3" s="1"/>
  <c r="C74" i="3" s="1"/>
  <c r="D3" i="3" s="1"/>
  <c r="D16" i="3" s="1"/>
  <c r="D74" i="3" s="1"/>
  <c r="E3" i="3" s="1"/>
  <c r="E16" i="3" s="1"/>
  <c r="E74" i="3" s="1"/>
  <c r="F3" i="3" s="1"/>
  <c r="F16" i="3" s="1"/>
  <c r="F74" i="3" s="1"/>
  <c r="G3" i="3" s="1"/>
  <c r="G16" i="3" s="1"/>
  <c r="G74" i="3" s="1"/>
  <c r="H3" i="3" s="1"/>
  <c r="H16" i="3" s="1"/>
  <c r="H74" i="3" s="1"/>
  <c r="I3" i="3" s="1"/>
  <c r="I16" i="3" s="1"/>
  <c r="I74" i="3" s="1"/>
  <c r="J3" i="3" s="1"/>
  <c r="J16" i="3" s="1"/>
  <c r="J74" i="3" s="1"/>
  <c r="K3" i="3" s="1"/>
  <c r="K16" i="3" s="1"/>
  <c r="K74" i="3" s="1"/>
  <c r="L3" i="3" s="1"/>
  <c r="L16" i="3" s="1"/>
  <c r="L74" i="3" s="1"/>
  <c r="M3" i="3" s="1"/>
  <c r="M16" i="3" s="1"/>
  <c r="M74" i="3" s="1"/>
  <c r="N3" i="3" s="1"/>
  <c r="N16" i="3" s="1"/>
  <c r="N74" i="3" s="1"/>
  <c r="I72" i="3"/>
  <c r="O9" i="3"/>
  <c r="M72" i="3"/>
  <c r="E72" i="3"/>
  <c r="O32" i="3"/>
  <c r="B35" i="4" s="1"/>
  <c r="B59" i="5" s="1"/>
  <c r="C60" i="3"/>
  <c r="C72" i="3" s="1"/>
  <c r="B9" i="5"/>
  <c r="B11" i="5" s="1"/>
  <c r="O193" i="15"/>
  <c r="C33" i="5"/>
  <c r="D43" i="5"/>
  <c r="B43" i="5"/>
  <c r="O15" i="3"/>
  <c r="F72" i="3"/>
  <c r="B12" i="4"/>
  <c r="B18" i="4" s="1"/>
  <c r="B19" i="4" s="1"/>
  <c r="D35" i="5"/>
  <c r="E29" i="15" l="1"/>
  <c r="I29" i="15"/>
  <c r="G29" i="15"/>
  <c r="F28" i="15"/>
  <c r="D35" i="4" s="1"/>
  <c r="C29" i="15"/>
  <c r="H29" i="15" s="1"/>
  <c r="O72" i="3"/>
  <c r="C84" i="5"/>
  <c r="B82" i="5"/>
  <c r="B84" i="5" s="1"/>
  <c r="I28" i="15"/>
  <c r="B30" i="15"/>
  <c r="I30" i="15" s="1"/>
  <c r="C28" i="15"/>
  <c r="H28" i="15" s="1"/>
  <c r="C35" i="5"/>
  <c r="C86" i="5" s="1"/>
  <c r="C90" i="5" s="1"/>
  <c r="G28" i="15"/>
  <c r="F29" i="15"/>
  <c r="E28" i="15"/>
  <c r="D72" i="4" s="1"/>
  <c r="D28" i="15"/>
  <c r="O194" i="15"/>
  <c r="B13" i="15"/>
  <c r="C13" i="15"/>
  <c r="M206" i="15"/>
  <c r="N205" i="15"/>
  <c r="B35" i="5"/>
  <c r="O60" i="3"/>
  <c r="F30" i="15"/>
  <c r="D30" i="15"/>
  <c r="G30" i="15"/>
  <c r="C30" i="15"/>
  <c r="H30" i="15" s="1"/>
  <c r="D63" i="4"/>
  <c r="D75" i="4" s="1"/>
  <c r="D59" i="5"/>
  <c r="D82" i="5" s="1"/>
  <c r="B63" i="4"/>
  <c r="B75" i="4" s="1"/>
  <c r="B77" i="4" s="1"/>
  <c r="C6" i="4" s="1"/>
  <c r="C19" i="4" s="1"/>
  <c r="C77" i="4" s="1"/>
  <c r="D6" i="4" s="1"/>
  <c r="D19" i="4" s="1"/>
  <c r="D84" i="5"/>
  <c r="D86" i="5" s="1"/>
  <c r="D90" i="5" s="1"/>
  <c r="B86" i="5" l="1"/>
  <c r="B90" i="5" s="1"/>
  <c r="E30" i="15"/>
  <c r="B31" i="15"/>
  <c r="D77" i="4"/>
  <c r="E31" i="15"/>
  <c r="F31" i="15"/>
  <c r="G31" i="15"/>
  <c r="B32" i="15"/>
  <c r="D31" i="15"/>
  <c r="I31" i="15"/>
  <c r="C31" i="15"/>
  <c r="H31" i="15" s="1"/>
  <c r="M207" i="15"/>
  <c r="N206" i="15"/>
  <c r="C14" i="15"/>
  <c r="O195" i="15"/>
  <c r="B14" i="15"/>
  <c r="E32" i="15" l="1"/>
  <c r="B33" i="15"/>
  <c r="F32" i="15"/>
  <c r="I32" i="15"/>
  <c r="D32" i="15"/>
  <c r="C32" i="15"/>
  <c r="H32" i="15" s="1"/>
  <c r="G32" i="15"/>
  <c r="C15" i="15"/>
  <c r="O196" i="15"/>
  <c r="B15" i="15"/>
  <c r="M208" i="15"/>
  <c r="N207" i="15"/>
  <c r="E33" i="15" l="1"/>
  <c r="G33" i="15"/>
  <c r="I33" i="15"/>
  <c r="D33" i="15"/>
  <c r="B34" i="15"/>
  <c r="F33" i="15"/>
  <c r="C33" i="15"/>
  <c r="H33" i="15" s="1"/>
  <c r="M209" i="15"/>
  <c r="N208" i="15"/>
  <c r="O197" i="15"/>
  <c r="C16" i="15"/>
  <c r="B16" i="15"/>
  <c r="M210" i="15" l="1"/>
  <c r="N209" i="15"/>
  <c r="B35" i="15"/>
  <c r="E34" i="15"/>
  <c r="C34" i="15"/>
  <c r="H34" i="15" s="1"/>
  <c r="I34" i="15"/>
  <c r="F34" i="15"/>
  <c r="G34" i="15"/>
  <c r="D34" i="15"/>
  <c r="O198" i="15"/>
  <c r="B17" i="15"/>
  <c r="C17" i="15"/>
  <c r="G35" i="15" l="1"/>
  <c r="F35" i="15"/>
  <c r="C35" i="15"/>
  <c r="H35" i="15" s="1"/>
  <c r="B36" i="15"/>
  <c r="I35" i="15"/>
  <c r="D35" i="15"/>
  <c r="E35" i="15"/>
  <c r="M211" i="15"/>
  <c r="N210" i="15"/>
  <c r="C18" i="15"/>
  <c r="O199" i="15"/>
  <c r="B18" i="15"/>
  <c r="I36" i="15" l="1"/>
  <c r="B37" i="15"/>
  <c r="C36" i="15"/>
  <c r="H36" i="15" s="1"/>
  <c r="F36" i="15"/>
  <c r="D36" i="15"/>
  <c r="G36" i="15"/>
  <c r="E36" i="15"/>
  <c r="B19" i="15"/>
  <c r="O200" i="15"/>
  <c r="C19" i="15"/>
  <c r="N211" i="15"/>
  <c r="M212" i="15"/>
  <c r="N212" i="15" l="1"/>
  <c r="M213" i="15"/>
  <c r="B38" i="15"/>
  <c r="I37" i="15"/>
  <c r="C37" i="15"/>
  <c r="H37" i="15" s="1"/>
  <c r="F37" i="15"/>
  <c r="G37" i="15"/>
  <c r="E37" i="15"/>
  <c r="D37" i="15"/>
  <c r="B20" i="15"/>
  <c r="C20" i="15"/>
  <c r="O201" i="15"/>
  <c r="D38" i="15" l="1"/>
  <c r="E38" i="15"/>
  <c r="B39" i="15"/>
  <c r="C38" i="15"/>
  <c r="H38" i="15" s="1"/>
  <c r="F38" i="15"/>
  <c r="I38" i="15"/>
  <c r="G38" i="15"/>
  <c r="B21" i="15"/>
  <c r="O202" i="15"/>
  <c r="C21" i="15"/>
  <c r="M214" i="15"/>
  <c r="N213" i="15"/>
  <c r="I39" i="15" l="1"/>
  <c r="C39" i="15"/>
  <c r="H39" i="15" s="1"/>
  <c r="E39" i="15"/>
  <c r="D39" i="15"/>
  <c r="G39" i="15"/>
  <c r="F39" i="15"/>
  <c r="B40" i="15"/>
  <c r="M215" i="15"/>
  <c r="N214" i="15"/>
  <c r="C22" i="15"/>
  <c r="O203" i="15"/>
  <c r="B22" i="15"/>
  <c r="M216" i="15" l="1"/>
  <c r="N215" i="15"/>
  <c r="E40" i="15"/>
  <c r="B41" i="15"/>
  <c r="G40" i="15"/>
  <c r="F40" i="15"/>
  <c r="C40" i="15"/>
  <c r="H40" i="15" s="1"/>
  <c r="D40" i="15"/>
  <c r="I40" i="15"/>
  <c r="Q212" i="15"/>
  <c r="B23" i="15"/>
  <c r="C23" i="15"/>
  <c r="I41" i="15" l="1"/>
  <c r="C41" i="15"/>
  <c r="H41" i="15" s="1"/>
  <c r="F41" i="15"/>
  <c r="B42" i="15"/>
  <c r="D41" i="15"/>
  <c r="E41" i="15"/>
  <c r="G41" i="15"/>
  <c r="N216" i="15"/>
  <c r="M217" i="15"/>
  <c r="N217" i="15" l="1"/>
  <c r="M218" i="15"/>
  <c r="G42" i="15"/>
  <c r="E42" i="15"/>
  <c r="F42" i="15"/>
  <c r="I42" i="15"/>
  <c r="B43" i="15"/>
  <c r="C42" i="15"/>
  <c r="H42" i="15" s="1"/>
  <c r="D42" i="15"/>
  <c r="B44" i="15" l="1"/>
  <c r="C43" i="15"/>
  <c r="H43" i="15" s="1"/>
  <c r="I43" i="15"/>
  <c r="E43" i="15"/>
  <c r="D43" i="15"/>
  <c r="G43" i="15"/>
  <c r="F43" i="15"/>
  <c r="N218" i="15"/>
  <c r="M219" i="15"/>
  <c r="D44" i="15" l="1"/>
  <c r="C44" i="15"/>
  <c r="H44" i="15" s="1"/>
  <c r="E44" i="15"/>
  <c r="I44" i="15"/>
  <c r="B45" i="15"/>
  <c r="G44" i="15"/>
  <c r="F44" i="15"/>
  <c r="M220" i="15"/>
  <c r="N219" i="15"/>
  <c r="M221" i="15" l="1"/>
  <c r="N220" i="15"/>
  <c r="C45" i="15"/>
  <c r="H45" i="15" s="1"/>
  <c r="F45" i="15"/>
  <c r="B46" i="15"/>
  <c r="I45" i="15"/>
  <c r="E45" i="15"/>
  <c r="G45" i="15"/>
  <c r="D45" i="15"/>
  <c r="N221" i="15" l="1"/>
  <c r="M222" i="15"/>
  <c r="B47" i="15"/>
  <c r="I46" i="15"/>
  <c r="C46" i="15"/>
  <c r="H46" i="15" s="1"/>
  <c r="F46" i="15"/>
  <c r="E46" i="15"/>
  <c r="D46" i="15"/>
  <c r="G46" i="15"/>
  <c r="I47" i="15" l="1"/>
  <c r="C47" i="15"/>
  <c r="H47" i="15" s="1"/>
  <c r="B48" i="15"/>
  <c r="G47" i="15"/>
  <c r="D47" i="15"/>
  <c r="E47" i="15"/>
  <c r="F47" i="15"/>
  <c r="M223" i="15"/>
  <c r="N222" i="15"/>
  <c r="I48" i="15" l="1"/>
  <c r="G48" i="15"/>
  <c r="D48" i="15"/>
  <c r="E48" i="15"/>
  <c r="C48" i="15"/>
  <c r="H48" i="15" s="1"/>
  <c r="F48" i="15"/>
  <c r="B49" i="15"/>
  <c r="N223" i="15"/>
  <c r="M224" i="15"/>
  <c r="E49" i="15" l="1"/>
  <c r="F49" i="15"/>
  <c r="B50" i="15"/>
  <c r="D49" i="15"/>
  <c r="I49" i="15"/>
  <c r="G49" i="15"/>
  <c r="C49" i="15"/>
  <c r="H49" i="15" s="1"/>
  <c r="M225" i="15"/>
  <c r="N224" i="15"/>
  <c r="F50" i="15" l="1"/>
  <c r="G50" i="15"/>
  <c r="D50" i="15"/>
  <c r="B51" i="15"/>
  <c r="C50" i="15"/>
  <c r="H50" i="15" s="1"/>
  <c r="I50" i="15"/>
  <c r="E50" i="15"/>
  <c r="M226" i="15"/>
  <c r="N225" i="15"/>
  <c r="M227" i="15" l="1"/>
  <c r="N226" i="15"/>
  <c r="E51" i="15"/>
  <c r="G51" i="15"/>
  <c r="C51" i="15"/>
  <c r="H51" i="15" s="1"/>
  <c r="I51" i="15"/>
  <c r="B52" i="15"/>
  <c r="D51" i="15"/>
  <c r="F51" i="15"/>
  <c r="I52" i="15" l="1"/>
  <c r="D52" i="15"/>
  <c r="E52" i="15"/>
  <c r="B53" i="15"/>
  <c r="F52" i="15"/>
  <c r="C52" i="15"/>
  <c r="H52" i="15" s="1"/>
  <c r="G52" i="15"/>
  <c r="N227" i="15"/>
  <c r="M228" i="15"/>
  <c r="F53" i="15" l="1"/>
  <c r="I53" i="15"/>
  <c r="C53" i="15"/>
  <c r="H53" i="15" s="1"/>
  <c r="D53" i="15"/>
  <c r="G53" i="15"/>
  <c r="E53" i="15"/>
  <c r="B54" i="15"/>
  <c r="M229" i="15"/>
  <c r="N228" i="15"/>
  <c r="F54" i="15" l="1"/>
  <c r="C54" i="15"/>
  <c r="H54" i="15" s="1"/>
  <c r="D54" i="15"/>
  <c r="G54" i="15"/>
  <c r="E54" i="15"/>
  <c r="I54" i="15"/>
  <c r="B55" i="15"/>
  <c r="M230" i="15"/>
  <c r="N229" i="15"/>
  <c r="M231" i="15" l="1"/>
  <c r="N230" i="15"/>
  <c r="D55" i="15"/>
  <c r="E55" i="15"/>
  <c r="F55" i="15"/>
  <c r="C55" i="15"/>
  <c r="H55" i="15" s="1"/>
  <c r="B56" i="15"/>
  <c r="G55" i="15"/>
  <c r="I55" i="15"/>
  <c r="D56" i="15" l="1"/>
  <c r="I56" i="15"/>
  <c r="E56" i="15"/>
  <c r="F56" i="15"/>
  <c r="G56" i="15"/>
  <c r="C56" i="15"/>
  <c r="H56" i="15" s="1"/>
  <c r="N231" i="15"/>
  <c r="M232" i="15"/>
  <c r="M233" i="15" l="1"/>
  <c r="N232" i="15"/>
  <c r="M234" i="15" l="1"/>
  <c r="N234" i="15" s="1"/>
  <c r="N233" i="15"/>
</calcChain>
</file>

<file path=xl/sharedStrings.xml><?xml version="1.0" encoding="utf-8"?>
<sst xmlns="http://schemas.openxmlformats.org/spreadsheetml/2006/main" count="295" uniqueCount="251">
  <si>
    <t>Start-up Expenses Budget</t>
  </si>
  <si>
    <t>One-Time Expenses</t>
  </si>
  <si>
    <t>Cost</t>
  </si>
  <si>
    <t>% of Total Capital</t>
  </si>
  <si>
    <t>Decorating &amp; Remodeling</t>
  </si>
  <si>
    <t>Licenses &amp; Permits</t>
  </si>
  <si>
    <t xml:space="preserve">   Furniture</t>
  </si>
  <si>
    <t>Deposits</t>
  </si>
  <si>
    <t>Vehicle Purchase</t>
  </si>
  <si>
    <t>Insurance</t>
  </si>
  <si>
    <t xml:space="preserve">   Lighting Fixtures</t>
  </si>
  <si>
    <t xml:space="preserve">   Counters, Shelves, Display Fixtures</t>
  </si>
  <si>
    <t xml:space="preserve">   Other</t>
  </si>
  <si>
    <t xml:space="preserve">   Installation Charges</t>
  </si>
  <si>
    <t>Advertising &amp; Promotion</t>
  </si>
  <si>
    <t xml:space="preserve">   Logo Design</t>
  </si>
  <si>
    <t xml:space="preserve">   Signage</t>
  </si>
  <si>
    <t xml:space="preserve">   Opening Advertising</t>
  </si>
  <si>
    <t xml:space="preserve">   Grand Opening Ceremony</t>
  </si>
  <si>
    <t>Building Construction</t>
  </si>
  <si>
    <t>Building Purchase</t>
  </si>
  <si>
    <t>Computer/Copier</t>
  </si>
  <si>
    <t>Personnel Recruitment Costs</t>
  </si>
  <si>
    <t>Personnel Training Costs</t>
  </si>
  <si>
    <t>Total Estimated Start-up Capital</t>
  </si>
  <si>
    <t>Source of Estimate/Notes</t>
  </si>
  <si>
    <t>Monthly Expenses</t>
  </si>
  <si>
    <t>Bad Debt</t>
  </si>
  <si>
    <t>Bank Charges</t>
  </si>
  <si>
    <t>Depreciation</t>
  </si>
  <si>
    <t>Dues &amp; Subscriptions</t>
  </si>
  <si>
    <t>Maintenance &amp; Repairs</t>
  </si>
  <si>
    <t>Loan Principal</t>
  </si>
  <si>
    <t xml:space="preserve">Telephone/Internet </t>
  </si>
  <si>
    <t>Utilities</t>
  </si>
  <si>
    <t>Owner Draw</t>
  </si>
  <si>
    <t>Credit Card Charges</t>
  </si>
  <si>
    <t>Printing</t>
  </si>
  <si>
    <t>Travel &amp; Entertainment</t>
  </si>
  <si>
    <t>Accounting</t>
  </si>
  <si>
    <t>Total Operating Expenses</t>
  </si>
  <si>
    <t>Notes</t>
  </si>
  <si>
    <t>% Total Expenses</t>
  </si>
  <si>
    <t>Payroll Expenses</t>
  </si>
  <si>
    <t xml:space="preserve">   Payroll Taxes</t>
  </si>
  <si>
    <t>Vehicle Expenses</t>
  </si>
  <si>
    <t>Monthly Cash Flow Projection - Year 1</t>
  </si>
  <si>
    <t>Total</t>
  </si>
  <si>
    <t>CASH IN</t>
  </si>
  <si>
    <t>CASH ON HAND</t>
  </si>
  <si>
    <t xml:space="preserve">   Cash Sales</t>
  </si>
  <si>
    <t xml:space="preserve">        Product 1</t>
  </si>
  <si>
    <t xml:space="preserve">        Product 2</t>
  </si>
  <si>
    <t xml:space="preserve">        Product 3</t>
  </si>
  <si>
    <t xml:space="preserve">   Collections from Accounts Receivable</t>
  </si>
  <si>
    <t xml:space="preserve">   Owner Equity Injected</t>
  </si>
  <si>
    <t xml:space="preserve">   Loans Received</t>
  </si>
  <si>
    <t>CASH PAID OUT</t>
  </si>
  <si>
    <t>Contract Services</t>
  </si>
  <si>
    <t>Operating Expenses</t>
  </si>
  <si>
    <t>Other</t>
  </si>
  <si>
    <t>Non-Operating Expenses</t>
  </si>
  <si>
    <t xml:space="preserve">   Total Cash Sales</t>
  </si>
  <si>
    <t>YEAR 1</t>
  </si>
  <si>
    <t>YEAR 2</t>
  </si>
  <si>
    <t>YEAR 3</t>
  </si>
  <si>
    <t>Income Statement</t>
  </si>
  <si>
    <t xml:space="preserve">INCOME </t>
  </si>
  <si>
    <t xml:space="preserve">  Product/Service 1</t>
  </si>
  <si>
    <t xml:space="preserve">  Product/Service 2</t>
  </si>
  <si>
    <t xml:space="preserve">  Product/Service 3</t>
  </si>
  <si>
    <t>Total Gross Income</t>
  </si>
  <si>
    <t>Less Returns and Allowances</t>
  </si>
  <si>
    <t>COST OF SALES</t>
  </si>
  <si>
    <t xml:space="preserve">      Beginning Inventory</t>
  </si>
  <si>
    <t xml:space="preserve">         Plus goods purchased/manufactured</t>
  </si>
  <si>
    <t xml:space="preserve">      Total Goods Available</t>
  </si>
  <si>
    <t xml:space="preserve">         Less ending inventory</t>
  </si>
  <si>
    <t>TOTAL COST OF GOODS SOLD</t>
  </si>
  <si>
    <t>OPERATING EXPENSES</t>
  </si>
  <si>
    <t>Salaries and Wages</t>
  </si>
  <si>
    <t xml:space="preserve">   Employee Benefits</t>
  </si>
  <si>
    <t>Total Salaries and Wages</t>
  </si>
  <si>
    <t>Business Expenses</t>
  </si>
  <si>
    <t>Total Business Expenses</t>
  </si>
  <si>
    <t>TOTAL OPERATING EXPENSES</t>
  </si>
  <si>
    <t xml:space="preserve">      COGS</t>
  </si>
  <si>
    <t>Net Income Before Taxes</t>
  </si>
  <si>
    <t>GROSS PROFIT/LOSS</t>
  </si>
  <si>
    <t>TOTAL NET INCOME</t>
  </si>
  <si>
    <t>Less Income Taxes</t>
  </si>
  <si>
    <t>NET PROFIT/LOSS</t>
  </si>
  <si>
    <t>Balance Sheet</t>
  </si>
  <si>
    <t>(Existing Businesses Only)</t>
  </si>
  <si>
    <t>For the period ending on  __________________</t>
  </si>
  <si>
    <t>ASSETS</t>
  </si>
  <si>
    <t>Current Assets</t>
  </si>
  <si>
    <t xml:space="preserve">   Cash</t>
  </si>
  <si>
    <t xml:space="preserve">   Accounts Receivable</t>
  </si>
  <si>
    <t xml:space="preserve">   Inventory</t>
  </si>
  <si>
    <t xml:space="preserve">   Prepaid Expenses</t>
  </si>
  <si>
    <t xml:space="preserve">   Other Current Assets</t>
  </si>
  <si>
    <t>Total Current Assets</t>
  </si>
  <si>
    <t>Fixed Assets</t>
  </si>
  <si>
    <t xml:space="preserve">   Land</t>
  </si>
  <si>
    <t xml:space="preserve">   Buildings (less depreciation)</t>
  </si>
  <si>
    <t xml:space="preserve">   Equipment (less depreciation)</t>
  </si>
  <si>
    <t xml:space="preserve">   Furniture &amp; Fixtures (less depreciation)</t>
  </si>
  <si>
    <t>Total Fixed Assets</t>
  </si>
  <si>
    <t>TOTAL ASSETS</t>
  </si>
  <si>
    <t xml:space="preserve">   Other Fixed Assets</t>
  </si>
  <si>
    <t>LIABILITIES</t>
  </si>
  <si>
    <t>Current Liabilities</t>
  </si>
  <si>
    <t xml:space="preserve">   Accounts Payable</t>
  </si>
  <si>
    <t xml:space="preserve">   Short-term Notes Payable</t>
  </si>
  <si>
    <t xml:space="preserve">   Current portion of long-term notes</t>
  </si>
  <si>
    <t xml:space="preserve">   Other Current Liabilities</t>
  </si>
  <si>
    <t>Total Current Liabilities</t>
  </si>
  <si>
    <t>Long-term Liabilities</t>
  </si>
  <si>
    <t xml:space="preserve">   Mortgage</t>
  </si>
  <si>
    <t xml:space="preserve">   Other Long-term Liabilities</t>
  </si>
  <si>
    <t>Total Long-term Liabilities</t>
  </si>
  <si>
    <t>OWNER'S EQUITY</t>
  </si>
  <si>
    <t xml:space="preserve">  Common Stock</t>
  </si>
  <si>
    <t>Total Owner's Equity</t>
  </si>
  <si>
    <t>Total Liabilities + Equity</t>
  </si>
  <si>
    <t>Balance Check (must be zero)</t>
  </si>
  <si>
    <t>Break-even Analysis</t>
  </si>
  <si>
    <t>Calculate Contribution Margin Percentage</t>
  </si>
  <si>
    <t>Fixed Operating Expenses</t>
  </si>
  <si>
    <t>Calculate Contribution Margin</t>
  </si>
  <si>
    <t xml:space="preserve">     Total Sales</t>
  </si>
  <si>
    <t xml:space="preserve">     Cost of Goods Sold  (Minus)</t>
  </si>
  <si>
    <t xml:space="preserve">     Gross Margin   (Equals)</t>
  </si>
  <si>
    <t xml:space="preserve">     Variable Operating Expenses   (Minus)</t>
  </si>
  <si>
    <t xml:space="preserve">     Contribution Margin   (Equals)</t>
  </si>
  <si>
    <t xml:space="preserve">     (Contribution Margin / Total Sales)</t>
  </si>
  <si>
    <t xml:space="preserve">     (Fixed Operating Expenses/Contribution Margin %)</t>
  </si>
  <si>
    <t>Total Fixed Costs</t>
  </si>
  <si>
    <t xml:space="preserve">  Salaries (includes payroll taxes)</t>
  </si>
  <si>
    <t xml:space="preserve">  Supplies</t>
  </si>
  <si>
    <t xml:space="preserve">  Repairs &amp; maintenance</t>
  </si>
  <si>
    <t xml:space="preserve">  Advertising</t>
  </si>
  <si>
    <t xml:space="preserve">  Car, delivery and travel</t>
  </si>
  <si>
    <t xml:space="preserve">  Accounting and legal</t>
  </si>
  <si>
    <t xml:space="preserve">  Rent</t>
  </si>
  <si>
    <t xml:space="preserve">  Telephone</t>
  </si>
  <si>
    <t xml:space="preserve">  Utilities</t>
  </si>
  <si>
    <t xml:space="preserve">  Insurance</t>
  </si>
  <si>
    <t xml:space="preserve">  Taxes (Real estate, etc.)</t>
  </si>
  <si>
    <t xml:space="preserve">  Interest</t>
  </si>
  <si>
    <t xml:space="preserve">  Depreciation</t>
  </si>
  <si>
    <t xml:space="preserve">  Taxes &amp; Licenses</t>
  </si>
  <si>
    <t xml:space="preserve">  Other (specify)</t>
  </si>
  <si>
    <t xml:space="preserve">  Miscellaneous expenses</t>
  </si>
  <si>
    <t xml:space="preserve">  Principal portion of debt payment</t>
  </si>
  <si>
    <t xml:space="preserve">  Owner's draw</t>
  </si>
  <si>
    <t>Cash Sales</t>
  </si>
  <si>
    <t>*NOTE:  If you have not separated your</t>
  </si>
  <si>
    <t xml:space="preserve">sales into individual products, use this </t>
  </si>
  <si>
    <t>section to enter inventory and COGS for</t>
  </si>
  <si>
    <t xml:space="preserve">your total product line.   </t>
  </si>
  <si>
    <t>Pre-Startup</t>
  </si>
  <si>
    <t>MONTH</t>
  </si>
  <si>
    <t>for the period _____________</t>
  </si>
  <si>
    <t>(After variable costs, for every $1 of sales, what percent is left to cover fixed costs and profit?)</t>
  </si>
  <si>
    <t>SUBTOTAL OPERATING EXPENSES</t>
  </si>
  <si>
    <t xml:space="preserve">  Other</t>
  </si>
  <si>
    <t xml:space="preserve"> YEAR 2</t>
  </si>
  <si>
    <t xml:space="preserve">  Retained Earnings</t>
  </si>
  <si>
    <t xml:space="preserve">  Other </t>
  </si>
  <si>
    <t>BUSINESS PLAN FINANCIAL SPREADSHEETS WORKBOOK</t>
  </si>
  <si>
    <t xml:space="preserve">NOTE:  Enter your full-year projections for years 2 and three on this page. </t>
  </si>
  <si>
    <t xml:space="preserve">   Large Tools</t>
  </si>
  <si>
    <t xml:space="preserve">   Large Equipment</t>
  </si>
  <si>
    <t>Professional Fees, Other</t>
  </si>
  <si>
    <t>Rent</t>
  </si>
  <si>
    <t xml:space="preserve">   Salaries &amp; Wages</t>
  </si>
  <si>
    <t>Inventory/Raw Materials</t>
  </si>
  <si>
    <t>Postage &amp; Shipping</t>
  </si>
  <si>
    <t>Supplies (Office &amp; Operating)</t>
  </si>
  <si>
    <t>Miscellaneous</t>
  </si>
  <si>
    <t xml:space="preserve">   Initial Printing</t>
  </si>
  <si>
    <t xml:space="preserve">   Other Cash In (interest, royalties)</t>
  </si>
  <si>
    <t xml:space="preserve">   Other Cash In (receipts from other assets)</t>
  </si>
  <si>
    <t>TOTAL CASH RECEIPTS (Rows 9 to 14)</t>
  </si>
  <si>
    <t>TOTAL CASH AVAILABLE (Rows 3 + 15)</t>
  </si>
  <si>
    <t>Interest on Loan</t>
  </si>
  <si>
    <t>Pre-opening Payoll Expenses</t>
  </si>
  <si>
    <t>Interest, Other</t>
  </si>
  <si>
    <t>TOTAL CASH RECEIPTS (Rows 12 to 17)</t>
  </si>
  <si>
    <t>TOTAL CASH AVAILABLE (Row 6 + 18)</t>
  </si>
  <si>
    <t>Cash Flow Projections - Years 1-3</t>
  </si>
  <si>
    <t>Furniture, Fixtures &amp; Equipment</t>
  </si>
  <si>
    <t>CAPITAL PURCHASES</t>
  </si>
  <si>
    <t>Legal Fees</t>
  </si>
  <si>
    <t>Other Capital Purchase</t>
  </si>
  <si>
    <t>TOTAL CASH PAID OUT (Rows 61 + 64 to 72)</t>
  </si>
  <si>
    <t xml:space="preserve">CASH POSTION (End of mo. - Rows 16-73) </t>
  </si>
  <si>
    <t>TOTAL CASH PAID OUT (Rows 64 + 67 to 75)</t>
  </si>
  <si>
    <t xml:space="preserve">CASH POSTION (end of year - Row 19-76) </t>
  </si>
  <si>
    <t>(Company Name)</t>
  </si>
  <si>
    <r>
      <t xml:space="preserve">Date </t>
    </r>
    <r>
      <rPr>
        <sz val="9"/>
        <color indexed="8"/>
        <rFont val="Calibri"/>
        <family val="2"/>
      </rPr>
      <t>(enter in C1)</t>
    </r>
  </si>
  <si>
    <t xml:space="preserve">Taxes </t>
  </si>
  <si>
    <t>Monthly Operating Expenses Budget</t>
  </si>
  <si>
    <t>Inputs</t>
  </si>
  <si>
    <t>Key Figures</t>
  </si>
  <si>
    <t>Loan principal amount</t>
  </si>
  <si>
    <t>Annual loan payments</t>
  </si>
  <si>
    <t>Annual interest rate</t>
  </si>
  <si>
    <t>Monthly payments</t>
  </si>
  <si>
    <t>Loan period in years</t>
  </si>
  <si>
    <t>Interest in first calendar year</t>
  </si>
  <si>
    <t>Base year of loan</t>
  </si>
  <si>
    <t>Interest over term of loan</t>
  </si>
  <si>
    <t>Base month of loan</t>
  </si>
  <si>
    <t>Sum of all payments</t>
  </si>
  <si>
    <t>Payments in First 12 Months</t>
  </si>
  <si>
    <t>Year</t>
  </si>
  <si>
    <t>Month</t>
  </si>
  <si>
    <t>Beginning Balance</t>
  </si>
  <si>
    <t xml:space="preserve">Payment </t>
  </si>
  <si>
    <t xml:space="preserve">Principal </t>
  </si>
  <si>
    <t xml:space="preserve">Interest </t>
  </si>
  <si>
    <t>Cumulative Principal</t>
  </si>
  <si>
    <t>Cumulative Interest</t>
  </si>
  <si>
    <t>Ending Balance</t>
  </si>
  <si>
    <t>Yearly Schedule of Balances and Payments</t>
  </si>
  <si>
    <t>Payment</t>
  </si>
  <si>
    <t>Principal</t>
  </si>
  <si>
    <t>Interest</t>
  </si>
  <si>
    <t>DO NOT ERASE</t>
  </si>
  <si>
    <t>Jan</t>
  </si>
  <si>
    <t>Feb</t>
  </si>
  <si>
    <t>Mar</t>
  </si>
  <si>
    <t>Apr</t>
  </si>
  <si>
    <t>May</t>
  </si>
  <si>
    <t>Jun</t>
  </si>
  <si>
    <t>Jul</t>
  </si>
  <si>
    <t>Aug</t>
  </si>
  <si>
    <t>Sep</t>
  </si>
  <si>
    <t>Oct</t>
  </si>
  <si>
    <t>Nov</t>
  </si>
  <si>
    <t>Dec</t>
  </si>
  <si>
    <t>Months</t>
  </si>
  <si>
    <t>Base Year</t>
  </si>
  <si>
    <t>Years</t>
  </si>
  <si>
    <t>Last Year</t>
  </si>
  <si>
    <t>Mos in Last Yr</t>
  </si>
  <si>
    <t>Calculated Break-even in Dollars</t>
  </si>
  <si>
    <t>Loan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</si>
</sst>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164" formatCode="0.0%"/>
    <numFmt numFmtId="165" formatCode="&quot;$&quot;#,##0.00"/>
    <numFmt numFmtId="166" formatCode="0.000%"/>
    <numFmt numFmtId="167" formatCode="0_)"/>
    <numFmt numFmtId="168" formatCode="mm/dd/yy"/>
    <numFmt numFmtId="169" formatCode="0_);[Red]\(0\)"/>
  </numFmts>
  <fonts count="42" x14ac:knownFonts="1">
    <font>
      <sz val="11"/>
      <color theme="1"/>
      <name val="Calibri"/>
      <family val="2"/>
      <scheme val="minor"/>
    </font>
    <font>
      <sz val="9"/>
      <name val="Arial"/>
      <family val="2"/>
    </font>
    <font>
      <b/>
      <sz val="9"/>
      <name val="Arial"/>
      <family val="2"/>
    </font>
    <font>
      <sz val="9"/>
      <name val="Arial"/>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8"/>
      <color indexed="8"/>
      <name val="Calibri"/>
      <family val="2"/>
    </font>
    <font>
      <sz val="14"/>
      <color indexed="8"/>
      <name val="Calibri"/>
      <family val="2"/>
    </font>
    <font>
      <b/>
      <sz val="12"/>
      <color indexed="9"/>
      <name val="Calibri"/>
      <family val="2"/>
    </font>
    <font>
      <b/>
      <sz val="12"/>
      <color indexed="8"/>
      <name val="Calibri"/>
      <family val="2"/>
    </font>
    <font>
      <u/>
      <sz val="11"/>
      <color indexed="8"/>
      <name val="Calibri"/>
      <family val="2"/>
    </font>
    <font>
      <b/>
      <sz val="9"/>
      <color indexed="9"/>
      <name val="Calibri"/>
      <family val="2"/>
    </font>
    <font>
      <sz val="9"/>
      <color indexed="8"/>
      <name val="Calibri"/>
      <family val="2"/>
    </font>
    <font>
      <sz val="8"/>
      <color indexed="8"/>
      <name val="Calibri"/>
      <family val="2"/>
    </font>
    <font>
      <b/>
      <sz val="8"/>
      <color indexed="9"/>
      <name val="Calibri"/>
      <family val="2"/>
    </font>
    <font>
      <i/>
      <sz val="14"/>
      <color indexed="8"/>
      <name val="Calibri"/>
      <family val="2"/>
    </font>
    <font>
      <i/>
      <sz val="11"/>
      <color indexed="62"/>
      <name val="Calibri"/>
      <family val="2"/>
    </font>
    <font>
      <sz val="11"/>
      <name val="Calibri"/>
      <family val="2"/>
    </font>
    <font>
      <b/>
      <sz val="11"/>
      <name val="Calibri"/>
      <family val="2"/>
    </font>
    <font>
      <sz val="12"/>
      <color indexed="8"/>
      <name val="Calibri"/>
      <family val="2"/>
    </font>
    <font>
      <sz val="8"/>
      <name val="Calibri"/>
      <family val="2"/>
    </font>
    <font>
      <sz val="9"/>
      <name val="Calibri"/>
      <family val="2"/>
    </font>
    <font>
      <sz val="10"/>
      <name val="Arial"/>
      <family val="2"/>
    </font>
    <font>
      <sz val="10"/>
      <name val="Tahoma"/>
      <family val="2"/>
    </font>
    <font>
      <sz val="20"/>
      <name val="Tahoma"/>
      <family val="2"/>
    </font>
    <font>
      <sz val="10"/>
      <color indexed="59"/>
      <name val="Tahoma"/>
      <family val="2"/>
    </font>
    <font>
      <b/>
      <sz val="10"/>
      <color indexed="9"/>
      <name val="Tahoma"/>
      <family val="2"/>
    </font>
    <font>
      <sz val="8"/>
      <name val="Tahoma"/>
      <family val="2"/>
    </font>
    <font>
      <sz val="10"/>
      <color indexed="23"/>
      <name val="Tahoma"/>
      <family val="2"/>
    </font>
    <font>
      <sz val="8"/>
      <color indexed="59"/>
      <name val="Tahoma"/>
      <family val="2"/>
    </font>
    <font>
      <b/>
      <sz val="10"/>
      <name val="Tahoma"/>
      <family val="2"/>
    </font>
    <font>
      <sz val="11"/>
      <color theme="0"/>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9"/>
      <color theme="1"/>
      <name val="Calibri"/>
      <family val="2"/>
      <scheme val="minor"/>
    </font>
    <font>
      <sz val="12"/>
      <color theme="1"/>
      <name val="Calibri"/>
      <family val="2"/>
      <scheme val="minor"/>
    </font>
    <font>
      <b/>
      <sz val="14"/>
      <color indexed="9"/>
      <name val="Calibri"/>
      <family val="2"/>
    </font>
    <font>
      <sz val="14"/>
      <color theme="1"/>
      <name val="Calibri"/>
      <family val="2"/>
      <scheme val="minor"/>
    </font>
    <font>
      <sz val="14"/>
      <name val="Calibri"/>
      <family val="2"/>
    </font>
  </fonts>
  <fills count="13">
    <fill>
      <patternFill patternType="none"/>
    </fill>
    <fill>
      <patternFill patternType="gray125"/>
    </fill>
    <fill>
      <patternFill patternType="solid">
        <fgColor indexed="62"/>
        <bgColor indexed="64"/>
      </patternFill>
    </fill>
    <fill>
      <patternFill patternType="solid">
        <fgColor indexed="31"/>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indexed="46"/>
        <bgColor indexed="64"/>
      </patternFill>
    </fill>
    <fill>
      <patternFill patternType="solid">
        <fgColor indexed="55"/>
        <bgColor indexed="64"/>
      </patternFill>
    </fill>
    <fill>
      <patternFill patternType="solid">
        <fgColor indexed="13"/>
        <bgColor indexed="13"/>
      </patternFill>
    </fill>
    <fill>
      <patternFill patternType="solid">
        <fgColor indexed="44"/>
        <bgColor indexed="64"/>
      </patternFill>
    </fill>
    <fill>
      <patternFill patternType="solid">
        <fgColor theme="4"/>
      </patternFill>
    </fill>
    <fill>
      <patternFill patternType="solid">
        <fgColor theme="0"/>
        <bgColor indexed="64"/>
      </patternFill>
    </fill>
  </fills>
  <borders count="29">
    <border>
      <left/>
      <right/>
      <top/>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diagonal/>
    </border>
    <border>
      <left style="thin">
        <color indexed="62"/>
      </left>
      <right style="thin">
        <color indexed="62"/>
      </right>
      <top style="thin">
        <color indexed="62"/>
      </top>
      <bottom/>
      <diagonal/>
    </border>
    <border>
      <left style="thin">
        <color indexed="56"/>
      </left>
      <right style="thin">
        <color indexed="56"/>
      </right>
      <top style="thin">
        <color indexed="56"/>
      </top>
      <bottom style="thin">
        <color indexed="56"/>
      </bottom>
      <diagonal/>
    </border>
    <border>
      <left/>
      <right style="thin">
        <color indexed="62"/>
      </right>
      <top style="thin">
        <color indexed="62"/>
      </top>
      <bottom style="thin">
        <color indexed="62"/>
      </bottom>
      <diagonal/>
    </border>
    <border>
      <left style="thin">
        <color indexed="62"/>
      </left>
      <right/>
      <top style="thin">
        <color indexed="62"/>
      </top>
      <bottom/>
      <diagonal/>
    </border>
    <border>
      <left/>
      <right/>
      <top style="thin">
        <color indexed="62"/>
      </top>
      <bottom/>
      <diagonal/>
    </border>
    <border>
      <left style="thin">
        <color indexed="62"/>
      </left>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56"/>
      </right>
      <top style="thin">
        <color indexed="64"/>
      </top>
      <bottom style="thin">
        <color indexed="64"/>
      </bottom>
      <diagonal/>
    </border>
    <border>
      <left style="thin">
        <color indexed="56"/>
      </left>
      <right style="thin">
        <color indexed="56"/>
      </right>
      <top style="thin">
        <color indexed="64"/>
      </top>
      <bottom style="thin">
        <color indexed="64"/>
      </bottom>
      <diagonal/>
    </border>
    <border>
      <left style="thin">
        <color indexed="56"/>
      </left>
      <right style="thin">
        <color indexed="64"/>
      </right>
      <top style="thin">
        <color indexed="64"/>
      </top>
      <bottom style="thin">
        <color indexed="64"/>
      </bottom>
      <diagonal/>
    </border>
    <border>
      <left style="thin">
        <color indexed="62"/>
      </left>
      <right style="thin">
        <color indexed="64"/>
      </right>
      <top style="thin">
        <color indexed="62"/>
      </top>
      <bottom style="thin">
        <color indexed="62"/>
      </bottom>
      <diagonal/>
    </border>
    <border>
      <left style="thin">
        <color indexed="22"/>
      </left>
      <right/>
      <top style="thin">
        <color indexed="22"/>
      </top>
      <bottom/>
      <diagonal/>
    </border>
    <border>
      <left/>
      <right style="thin">
        <color indexed="22"/>
      </right>
      <top style="thin">
        <color indexed="22"/>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8">
    <xf numFmtId="0" fontId="0" fillId="0" borderId="0"/>
    <xf numFmtId="0" fontId="33" fillId="11" borderId="0" applyNumberFormat="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1" fillId="0" borderId="0"/>
    <xf numFmtId="38" fontId="24" fillId="0" borderId="0" applyFont="0" applyBorder="0" applyAlignment="0" applyProtection="0"/>
    <xf numFmtId="9" fontId="4" fillId="0" borderId="0" applyFont="0" applyFill="0" applyBorder="0" applyAlignment="0" applyProtection="0"/>
    <xf numFmtId="49" fontId="24" fillId="0" borderId="0" applyFont="0" applyFill="0" applyBorder="0" applyAlignment="0" applyProtection="0"/>
  </cellStyleXfs>
  <cellXfs count="209">
    <xf numFmtId="0" fontId="0" fillId="0" borderId="0" xfId="0"/>
    <xf numFmtId="0" fontId="33" fillId="11" borderId="1" xfId="1" applyBorder="1" applyAlignment="1">
      <alignment vertical="center"/>
    </xf>
    <xf numFmtId="0" fontId="33" fillId="0" borderId="1" xfId="1" applyFill="1" applyBorder="1" applyAlignment="1">
      <alignment vertical="center"/>
    </xf>
    <xf numFmtId="0" fontId="8" fillId="0" borderId="3" xfId="0" applyFont="1" applyBorder="1"/>
    <xf numFmtId="0" fontId="0" fillId="0" borderId="3" xfId="0" applyBorder="1"/>
    <xf numFmtId="0" fontId="6" fillId="2" borderId="3" xfId="1" applyFont="1" applyFill="1" applyBorder="1" applyAlignment="1">
      <alignment vertical="center"/>
    </xf>
    <xf numFmtId="0" fontId="7" fillId="3" borderId="3" xfId="0" applyFont="1" applyFill="1" applyBorder="1"/>
    <xf numFmtId="0" fontId="9" fillId="0" borderId="3" xfId="0" applyFont="1" applyBorder="1"/>
    <xf numFmtId="0" fontId="10" fillId="2" borderId="3" xfId="1" applyFont="1" applyFill="1" applyBorder="1" applyAlignment="1">
      <alignment vertical="center"/>
    </xf>
    <xf numFmtId="0" fontId="0" fillId="4" borderId="0" xfId="0" applyFill="1"/>
    <xf numFmtId="0" fontId="11" fillId="0" borderId="3" xfId="0" applyFont="1" applyBorder="1"/>
    <xf numFmtId="0" fontId="6" fillId="5" borderId="3" xfId="0" applyFont="1" applyFill="1" applyBorder="1"/>
    <xf numFmtId="0" fontId="6" fillId="2" borderId="3" xfId="1" applyFont="1" applyFill="1" applyBorder="1" applyAlignment="1">
      <alignment vertical="center" wrapText="1"/>
    </xf>
    <xf numFmtId="164" fontId="4" fillId="4" borderId="3" xfId="6" applyNumberFormat="1" applyFont="1" applyFill="1" applyBorder="1" applyAlignment="1" applyProtection="1">
      <alignment wrapText="1"/>
      <protection hidden="1"/>
    </xf>
    <xf numFmtId="0" fontId="0" fillId="0" borderId="3" xfId="0" applyBorder="1" applyAlignment="1" applyProtection="1">
      <alignment wrapText="1"/>
      <protection locked="0"/>
    </xf>
    <xf numFmtId="0" fontId="12" fillId="0" borderId="3" xfId="0" applyFont="1" applyBorder="1" applyAlignment="1" applyProtection="1">
      <alignment wrapText="1"/>
      <protection locked="0"/>
    </xf>
    <xf numFmtId="0" fontId="10" fillId="2" borderId="3" xfId="1" applyFont="1" applyFill="1" applyBorder="1" applyAlignment="1">
      <alignment wrapText="1"/>
    </xf>
    <xf numFmtId="0" fontId="7" fillId="0" borderId="3" xfId="0" applyFont="1" applyBorder="1"/>
    <xf numFmtId="0" fontId="13" fillId="4" borderId="3" xfId="1" applyFont="1" applyFill="1" applyBorder="1" applyAlignment="1">
      <alignment vertical="center"/>
    </xf>
    <xf numFmtId="0" fontId="13" fillId="2" borderId="3" xfId="1" applyFont="1" applyFill="1" applyBorder="1" applyAlignment="1">
      <alignment horizontal="center" vertical="center"/>
    </xf>
    <xf numFmtId="0" fontId="13" fillId="5" borderId="3" xfId="0" applyFont="1" applyFill="1" applyBorder="1"/>
    <xf numFmtId="0" fontId="14" fillId="0" borderId="3" xfId="0" applyFont="1" applyBorder="1"/>
    <xf numFmtId="0" fontId="14" fillId="3" borderId="3" xfId="0" applyFont="1" applyFill="1" applyBorder="1"/>
    <xf numFmtId="0" fontId="15" fillId="0" borderId="3" xfId="0" applyFont="1" applyBorder="1"/>
    <xf numFmtId="0" fontId="16" fillId="0" borderId="3" xfId="0" applyFont="1" applyBorder="1"/>
    <xf numFmtId="0" fontId="15" fillId="0" borderId="0" xfId="0" applyFont="1"/>
    <xf numFmtId="0" fontId="15" fillId="4" borderId="3" xfId="0" applyFont="1" applyFill="1" applyBorder="1"/>
    <xf numFmtId="0" fontId="0" fillId="4" borderId="3" xfId="0" applyFill="1" applyBorder="1"/>
    <xf numFmtId="0" fontId="6" fillId="2" borderId="3" xfId="1" applyFont="1" applyFill="1" applyBorder="1" applyAlignment="1">
      <alignment horizontal="center"/>
    </xf>
    <xf numFmtId="0" fontId="6" fillId="2" borderId="3" xfId="1" applyFont="1" applyFill="1" applyBorder="1" applyAlignment="1">
      <alignment horizontal="center" wrapText="1"/>
    </xf>
    <xf numFmtId="0" fontId="0" fillId="3" borderId="3" xfId="0" applyFill="1" applyBorder="1"/>
    <xf numFmtId="0" fontId="0" fillId="0" borderId="4" xfId="0" applyBorder="1"/>
    <xf numFmtId="0" fontId="0" fillId="3" borderId="5" xfId="0" applyFill="1" applyBorder="1"/>
    <xf numFmtId="0" fontId="7" fillId="4" borderId="6" xfId="0" applyFont="1" applyFill="1" applyBorder="1"/>
    <xf numFmtId="0" fontId="0" fillId="0" borderId="6" xfId="0" applyBorder="1"/>
    <xf numFmtId="0" fontId="0" fillId="3" borderId="6" xfId="0" applyFill="1" applyBorder="1"/>
    <xf numFmtId="0" fontId="6" fillId="5" borderId="0" xfId="0" applyFont="1" applyFill="1"/>
    <xf numFmtId="0" fontId="6" fillId="4" borderId="3" xfId="0" applyFont="1" applyFill="1" applyBorder="1"/>
    <xf numFmtId="0" fontId="0" fillId="3" borderId="0" xfId="0" applyFill="1"/>
    <xf numFmtId="0" fontId="17" fillId="0" borderId="3" xfId="0" applyFont="1" applyBorder="1"/>
    <xf numFmtId="8" fontId="0" fillId="0" borderId="0" xfId="0" applyNumberFormat="1"/>
    <xf numFmtId="0" fontId="18" fillId="0" borderId="0" xfId="0" applyFont="1"/>
    <xf numFmtId="8" fontId="12" fillId="0" borderId="0" xfId="0" applyNumberFormat="1" applyFont="1"/>
    <xf numFmtId="0" fontId="3" fillId="0" borderId="3" xfId="4" applyFont="1" applyBorder="1" applyAlignment="1">
      <alignment vertical="center" wrapText="1"/>
    </xf>
    <xf numFmtId="0" fontId="2" fillId="0" borderId="3" xfId="4" applyFont="1" applyBorder="1" applyAlignment="1">
      <alignment vertical="center" wrapText="1"/>
    </xf>
    <xf numFmtId="0" fontId="5" fillId="4" borderId="0" xfId="0" applyFont="1" applyFill="1"/>
    <xf numFmtId="0" fontId="19" fillId="3" borderId="3" xfId="0" applyFont="1" applyFill="1" applyBorder="1"/>
    <xf numFmtId="0" fontId="0" fillId="3" borderId="7" xfId="0" applyFill="1" applyBorder="1" applyAlignment="1">
      <alignment wrapText="1"/>
    </xf>
    <xf numFmtId="0" fontId="20" fillId="0" borderId="3" xfId="1" applyFont="1" applyFill="1" applyBorder="1" applyAlignment="1">
      <alignment vertical="center"/>
    </xf>
    <xf numFmtId="0" fontId="9" fillId="0" borderId="0" xfId="0" applyFont="1"/>
    <xf numFmtId="0" fontId="18" fillId="0" borderId="0" xfId="0" applyFont="1" applyAlignment="1">
      <alignment wrapText="1"/>
    </xf>
    <xf numFmtId="0" fontId="7" fillId="4" borderId="0" xfId="0" applyFont="1" applyFill="1"/>
    <xf numFmtId="0" fontId="7" fillId="0" borderId="0" xfId="0" applyFont="1"/>
    <xf numFmtId="0" fontId="7" fillId="4" borderId="8" xfId="0" applyFont="1" applyFill="1" applyBorder="1"/>
    <xf numFmtId="0" fontId="0" fillId="0" borderId="9" xfId="0" applyBorder="1" applyAlignment="1">
      <alignment wrapText="1"/>
    </xf>
    <xf numFmtId="0" fontId="7" fillId="4" borderId="9" xfId="0" applyFont="1" applyFill="1" applyBorder="1"/>
    <xf numFmtId="0" fontId="0" fillId="0" borderId="9" xfId="0" applyBorder="1"/>
    <xf numFmtId="0" fontId="0" fillId="0" borderId="3" xfId="0" applyBorder="1" applyProtection="1">
      <protection locked="0"/>
    </xf>
    <xf numFmtId="164" fontId="4" fillId="6" borderId="3" xfId="6" applyNumberFormat="1" applyFont="1" applyFill="1" applyBorder="1" applyProtection="1"/>
    <xf numFmtId="0" fontId="11" fillId="0" borderId="3" xfId="0" applyFont="1" applyBorder="1" applyProtection="1">
      <protection locked="0"/>
    </xf>
    <xf numFmtId="0" fontId="9" fillId="0" borderId="3" xfId="0" applyFont="1" applyBorder="1" applyProtection="1">
      <protection locked="0"/>
    </xf>
    <xf numFmtId="0" fontId="21" fillId="0" borderId="3" xfId="0" applyFont="1" applyBorder="1"/>
    <xf numFmtId="0" fontId="21" fillId="0" borderId="0" xfId="0" applyFont="1"/>
    <xf numFmtId="0" fontId="3" fillId="0" borderId="3" xfId="4" applyFont="1" applyBorder="1" applyAlignment="1" applyProtection="1">
      <alignment vertical="center" wrapText="1"/>
      <protection locked="0"/>
    </xf>
    <xf numFmtId="0" fontId="1" fillId="0" borderId="3" xfId="4" applyBorder="1" applyAlignment="1" applyProtection="1">
      <alignment vertical="center" wrapText="1"/>
      <protection locked="0"/>
    </xf>
    <xf numFmtId="0" fontId="8" fillId="0" borderId="0" xfId="0" applyFont="1"/>
    <xf numFmtId="10" fontId="0" fillId="3" borderId="3" xfId="0" applyNumberFormat="1" applyFill="1" applyBorder="1"/>
    <xf numFmtId="0" fontId="0" fillId="0" borderId="0" xfId="0" applyProtection="1">
      <protection locked="0"/>
    </xf>
    <xf numFmtId="38" fontId="0" fillId="0" borderId="0" xfId="0" applyNumberFormat="1"/>
    <xf numFmtId="165" fontId="19" fillId="0" borderId="3" xfId="0" applyNumberFormat="1" applyFont="1" applyBorder="1"/>
    <xf numFmtId="0" fontId="33" fillId="0" borderId="0" xfId="1" applyFill="1" applyBorder="1" applyAlignment="1">
      <alignment vertical="center"/>
    </xf>
    <xf numFmtId="0" fontId="33" fillId="11" borderId="0" xfId="1" applyBorder="1" applyAlignment="1">
      <alignment vertical="center"/>
    </xf>
    <xf numFmtId="0" fontId="0" fillId="0" borderId="10" xfId="0" applyBorder="1" applyProtection="1">
      <protection locked="0"/>
    </xf>
    <xf numFmtId="0" fontId="0" fillId="0" borderId="7" xfId="0" applyBorder="1" applyProtection="1">
      <protection locked="0"/>
    </xf>
    <xf numFmtId="0" fontId="36" fillId="0" borderId="6" xfId="0" applyFont="1" applyBorder="1"/>
    <xf numFmtId="0" fontId="34" fillId="0" borderId="3" xfId="0" applyFont="1" applyBorder="1"/>
    <xf numFmtId="0" fontId="23" fillId="0" borderId="3" xfId="1" applyFont="1" applyFill="1" applyBorder="1" applyAlignment="1" applyProtection="1">
      <alignment vertical="center" wrapText="1"/>
      <protection locked="0"/>
    </xf>
    <xf numFmtId="164" fontId="14" fillId="4" borderId="3" xfId="6" applyNumberFormat="1" applyFont="1" applyFill="1" applyBorder="1" applyAlignment="1" applyProtection="1">
      <alignment horizontal="center" wrapText="1"/>
    </xf>
    <xf numFmtId="164" fontId="14" fillId="4" borderId="3" xfId="6" applyNumberFormat="1" applyFont="1" applyFill="1" applyBorder="1" applyAlignment="1" applyProtection="1">
      <alignment wrapText="1"/>
      <protection locked="0"/>
    </xf>
    <xf numFmtId="164" fontId="14" fillId="4" borderId="3" xfId="6" applyNumberFormat="1" applyFont="1" applyFill="1" applyBorder="1" applyAlignment="1" applyProtection="1">
      <alignment wrapText="1"/>
    </xf>
    <xf numFmtId="0" fontId="37" fillId="3" borderId="3" xfId="0" applyFont="1" applyFill="1" applyBorder="1"/>
    <xf numFmtId="14" fontId="9" fillId="0" borderId="3" xfId="0" applyNumberFormat="1" applyFont="1" applyBorder="1"/>
    <xf numFmtId="14" fontId="11" fillId="0" borderId="3" xfId="0" applyNumberFormat="1" applyFont="1" applyBorder="1"/>
    <xf numFmtId="14" fontId="21" fillId="0" borderId="3" xfId="0" applyNumberFormat="1" applyFont="1" applyBorder="1"/>
    <xf numFmtId="14" fontId="9" fillId="0" borderId="3" xfId="0" applyNumberFormat="1" applyFont="1" applyBorder="1" applyAlignment="1" applyProtection="1">
      <alignment horizontal="center"/>
      <protection locked="0"/>
    </xf>
    <xf numFmtId="14" fontId="9" fillId="0" borderId="3" xfId="0" applyNumberFormat="1" applyFont="1" applyBorder="1" applyProtection="1">
      <protection locked="0"/>
    </xf>
    <xf numFmtId="6" fontId="19" fillId="0" borderId="3" xfId="1" applyNumberFormat="1" applyFont="1" applyFill="1" applyBorder="1" applyAlignment="1" applyProtection="1">
      <alignment vertical="center"/>
      <protection locked="0"/>
    </xf>
    <xf numFmtId="6" fontId="0" fillId="0" borderId="3" xfId="0" applyNumberFormat="1" applyBorder="1" applyProtection="1">
      <protection locked="0"/>
    </xf>
    <xf numFmtId="6" fontId="0" fillId="0" borderId="3" xfId="0" applyNumberFormat="1" applyBorder="1"/>
    <xf numFmtId="6" fontId="7" fillId="3" borderId="3" xfId="0" applyNumberFormat="1" applyFont="1" applyFill="1" applyBorder="1"/>
    <xf numFmtId="6" fontId="7" fillId="0" borderId="3" xfId="0" applyNumberFormat="1" applyFont="1" applyBorder="1" applyProtection="1">
      <protection locked="0"/>
    </xf>
    <xf numFmtId="6" fontId="0" fillId="3" borderId="3" xfId="0" applyNumberFormat="1" applyFill="1" applyBorder="1"/>
    <xf numFmtId="38" fontId="0" fillId="3" borderId="3" xfId="0" applyNumberFormat="1" applyFill="1" applyBorder="1"/>
    <xf numFmtId="38" fontId="19" fillId="0" borderId="3" xfId="1" applyNumberFormat="1" applyFont="1" applyFill="1" applyBorder="1" applyAlignment="1" applyProtection="1"/>
    <xf numFmtId="38" fontId="19" fillId="4" borderId="3" xfId="1" applyNumberFormat="1" applyFont="1" applyFill="1" applyBorder="1" applyAlignment="1" applyProtection="1">
      <alignment wrapText="1"/>
    </xf>
    <xf numFmtId="38" fontId="19" fillId="4" borderId="3" xfId="1" applyNumberFormat="1" applyFont="1" applyFill="1" applyBorder="1" applyAlignment="1" applyProtection="1"/>
    <xf numFmtId="38" fontId="0" fillId="0" borderId="3" xfId="0" applyNumberFormat="1" applyBorder="1"/>
    <xf numFmtId="38" fontId="4" fillId="4" borderId="3" xfId="6" applyNumberFormat="1" applyFont="1" applyFill="1" applyBorder="1" applyProtection="1"/>
    <xf numFmtId="38" fontId="4" fillId="4" borderId="3" xfId="6" applyNumberFormat="1" applyFont="1" applyFill="1" applyBorder="1" applyAlignment="1" applyProtection="1">
      <alignment wrapText="1"/>
    </xf>
    <xf numFmtId="38" fontId="0" fillId="0" borderId="3" xfId="0" applyNumberFormat="1" applyBorder="1" applyAlignment="1">
      <alignment wrapText="1"/>
    </xf>
    <xf numFmtId="38" fontId="12" fillId="0" borderId="3" xfId="0" applyNumberFormat="1" applyFont="1" applyBorder="1" applyAlignment="1">
      <alignment wrapText="1"/>
    </xf>
    <xf numFmtId="38" fontId="6" fillId="5" borderId="3" xfId="0" applyNumberFormat="1" applyFont="1" applyFill="1" applyBorder="1"/>
    <xf numFmtId="38" fontId="0" fillId="4" borderId="3" xfId="0" applyNumberFormat="1" applyFill="1" applyBorder="1"/>
    <xf numFmtId="38" fontId="0" fillId="5" borderId="3" xfId="0" applyNumberFormat="1" applyFill="1" applyBorder="1"/>
    <xf numFmtId="38" fontId="4" fillId="5" borderId="3" xfId="6" applyNumberFormat="1" applyFont="1" applyFill="1" applyBorder="1" applyProtection="1">
      <protection hidden="1"/>
    </xf>
    <xf numFmtId="38" fontId="12" fillId="5" borderId="3" xfId="0" applyNumberFormat="1" applyFont="1" applyFill="1" applyBorder="1" applyAlignment="1" applyProtection="1">
      <alignment wrapText="1"/>
      <protection locked="0"/>
    </xf>
    <xf numFmtId="38" fontId="4" fillId="4" borderId="3" xfId="6" applyNumberFormat="1" applyFont="1" applyFill="1" applyBorder="1" applyProtection="1">
      <protection hidden="1"/>
    </xf>
    <xf numFmtId="38" fontId="0" fillId="0" borderId="3" xfId="0" applyNumberFormat="1" applyBorder="1" applyAlignment="1" applyProtection="1">
      <alignment wrapText="1"/>
      <protection locked="0"/>
    </xf>
    <xf numFmtId="38" fontId="0" fillId="0" borderId="3" xfId="0" applyNumberFormat="1" applyBorder="1" applyProtection="1">
      <protection locked="0"/>
    </xf>
    <xf numFmtId="38" fontId="4" fillId="4" borderId="3" xfId="6" applyNumberFormat="1" applyFont="1" applyFill="1" applyBorder="1" applyProtection="1">
      <protection locked="0"/>
    </xf>
    <xf numFmtId="38" fontId="6" fillId="4" borderId="3" xfId="0" applyNumberFormat="1" applyFont="1" applyFill="1" applyBorder="1"/>
    <xf numFmtId="38" fontId="0" fillId="5" borderId="3" xfId="0" applyNumberFormat="1" applyFill="1" applyBorder="1" applyAlignment="1" applyProtection="1">
      <alignment wrapText="1"/>
      <protection locked="0"/>
    </xf>
    <xf numFmtId="38" fontId="7" fillId="3" borderId="5" xfId="0" applyNumberFormat="1" applyFont="1" applyFill="1" applyBorder="1"/>
    <xf numFmtId="38" fontId="7" fillId="4" borderId="6" xfId="0" applyNumberFormat="1" applyFont="1" applyFill="1" applyBorder="1"/>
    <xf numFmtId="38" fontId="0" fillId="0" borderId="6" xfId="0" applyNumberFormat="1" applyBorder="1"/>
    <xf numFmtId="38" fontId="0" fillId="3" borderId="6" xfId="0" applyNumberFormat="1" applyFill="1" applyBorder="1"/>
    <xf numFmtId="38" fontId="6" fillId="5" borderId="11" xfId="0" applyNumberFormat="1" applyFont="1" applyFill="1" applyBorder="1"/>
    <xf numFmtId="38" fontId="0" fillId="3" borderId="11" xfId="0" applyNumberFormat="1" applyFill="1" applyBorder="1"/>
    <xf numFmtId="38" fontId="0" fillId="0" borderId="12" xfId="0" applyNumberFormat="1" applyBorder="1" applyProtection="1">
      <protection locked="0"/>
    </xf>
    <xf numFmtId="38" fontId="0" fillId="0" borderId="13" xfId="0" applyNumberFormat="1" applyBorder="1" applyProtection="1">
      <protection locked="0"/>
    </xf>
    <xf numFmtId="38" fontId="0" fillId="0" borderId="14" xfId="0" applyNumberFormat="1" applyBorder="1" applyProtection="1">
      <protection locked="0"/>
    </xf>
    <xf numFmtId="38" fontId="5" fillId="5" borderId="3" xfId="0" applyNumberFormat="1" applyFont="1" applyFill="1" applyBorder="1"/>
    <xf numFmtId="38" fontId="7" fillId="0" borderId="3" xfId="0" applyNumberFormat="1" applyFont="1" applyBorder="1"/>
    <xf numFmtId="38" fontId="7" fillId="4" borderId="3" xfId="0" applyNumberFormat="1" applyFont="1" applyFill="1" applyBorder="1"/>
    <xf numFmtId="38" fontId="7" fillId="3" borderId="3" xfId="0" applyNumberFormat="1" applyFont="1" applyFill="1" applyBorder="1"/>
    <xf numFmtId="38" fontId="8" fillId="0" borderId="3" xfId="0" applyNumberFormat="1" applyFont="1" applyBorder="1"/>
    <xf numFmtId="38" fontId="12" fillId="0" borderId="3" xfId="0" applyNumberFormat="1" applyFont="1" applyBorder="1" applyProtection="1">
      <protection locked="0"/>
    </xf>
    <xf numFmtId="38" fontId="19" fillId="3" borderId="3" xfId="0" applyNumberFormat="1" applyFont="1" applyFill="1" applyBorder="1"/>
    <xf numFmtId="38" fontId="3" fillId="0" borderId="3" xfId="4" applyNumberFormat="1" applyFont="1" applyBorder="1" applyAlignment="1" applyProtection="1">
      <alignment vertical="center"/>
      <protection locked="0"/>
    </xf>
    <xf numFmtId="38" fontId="3" fillId="0" borderId="3" xfId="4" applyNumberFormat="1" applyFont="1" applyBorder="1" applyAlignment="1">
      <alignment vertical="center" wrapText="1"/>
    </xf>
    <xf numFmtId="6" fontId="0" fillId="4" borderId="3" xfId="0" applyNumberFormat="1" applyFill="1" applyBorder="1" applyProtection="1">
      <protection locked="0"/>
    </xf>
    <xf numFmtId="6" fontId="0" fillId="0" borderId="15" xfId="0" applyNumberFormat="1" applyBorder="1"/>
    <xf numFmtId="6" fontId="0" fillId="4" borderId="3" xfId="0" applyNumberFormat="1" applyFill="1" applyBorder="1"/>
    <xf numFmtId="6" fontId="0" fillId="0" borderId="0" xfId="0" applyNumberFormat="1"/>
    <xf numFmtId="6" fontId="0" fillId="3" borderId="3" xfId="0" applyNumberFormat="1" applyFill="1" applyBorder="1" applyProtection="1">
      <protection locked="0"/>
    </xf>
    <xf numFmtId="6" fontId="14" fillId="0" borderId="3" xfId="0" applyNumberFormat="1" applyFont="1" applyBorder="1"/>
    <xf numFmtId="6" fontId="14" fillId="0" borderId="3" xfId="0" applyNumberFormat="1" applyFont="1" applyBorder="1" applyProtection="1">
      <protection locked="0"/>
    </xf>
    <xf numFmtId="6" fontId="14" fillId="3" borderId="3" xfId="0" applyNumberFormat="1" applyFont="1" applyFill="1" applyBorder="1"/>
    <xf numFmtId="6" fontId="14" fillId="4" borderId="3" xfId="0" applyNumberFormat="1" applyFont="1" applyFill="1" applyBorder="1"/>
    <xf numFmtId="6" fontId="14" fillId="4" borderId="3" xfId="0" applyNumberFormat="1" applyFont="1" applyFill="1" applyBorder="1" applyProtection="1">
      <protection locked="0"/>
    </xf>
    <xf numFmtId="6" fontId="15" fillId="0" borderId="3" xfId="0" applyNumberFormat="1" applyFont="1" applyBorder="1"/>
    <xf numFmtId="0" fontId="0" fillId="12" borderId="3" xfId="0" applyFill="1" applyBorder="1" applyProtection="1">
      <protection locked="0"/>
    </xf>
    <xf numFmtId="0" fontId="0" fillId="12" borderId="3" xfId="0" applyFill="1" applyBorder="1"/>
    <xf numFmtId="38" fontId="25" fillId="0" borderId="0" xfId="5" applyFont="1" applyAlignment="1" applyProtection="1">
      <alignment horizontal="left"/>
    </xf>
    <xf numFmtId="37" fontId="26" fillId="0" borderId="0" xfId="5" applyNumberFormat="1" applyFont="1" applyBorder="1" applyAlignment="1" applyProtection="1">
      <alignment horizontal="left"/>
    </xf>
    <xf numFmtId="38" fontId="25" fillId="0" borderId="0" xfId="5" applyFont="1" applyBorder="1" applyAlignment="1" applyProtection="1">
      <alignment horizontal="left"/>
    </xf>
    <xf numFmtId="38" fontId="27" fillId="0" borderId="0" xfId="5" applyFont="1" applyAlignment="1" applyProtection="1">
      <alignment horizontal="left"/>
    </xf>
    <xf numFmtId="38" fontId="24" fillId="0" borderId="0" xfId="5"/>
    <xf numFmtId="38" fontId="25" fillId="0" borderId="0" xfId="5" applyFont="1" applyAlignment="1" applyProtection="1">
      <alignment horizontal="left" vertical="center"/>
    </xf>
    <xf numFmtId="37" fontId="26" fillId="0" borderId="0" xfId="5" applyNumberFormat="1" applyFont="1" applyBorder="1" applyAlignment="1" applyProtection="1">
      <alignment horizontal="left" vertical="center"/>
    </xf>
    <xf numFmtId="38" fontId="25" fillId="0" borderId="0" xfId="5" applyFont="1" applyBorder="1" applyAlignment="1" applyProtection="1">
      <alignment horizontal="left" vertical="center"/>
    </xf>
    <xf numFmtId="38" fontId="27" fillId="0" borderId="0" xfId="5" applyFont="1" applyAlignment="1" applyProtection="1">
      <alignment horizontal="left" vertical="center"/>
    </xf>
    <xf numFmtId="38" fontId="29" fillId="0" borderId="0" xfId="5" applyFont="1" applyAlignment="1" applyProtection="1">
      <alignment horizontal="left" vertical="center"/>
    </xf>
    <xf numFmtId="7" fontId="30" fillId="0" borderId="2" xfId="5" applyNumberFormat="1" applyFont="1" applyBorder="1" applyAlignment="1" applyProtection="1">
      <alignment horizontal="left" vertical="center"/>
      <protection locked="0"/>
    </xf>
    <xf numFmtId="7" fontId="25" fillId="7" borderId="2" xfId="5" applyNumberFormat="1" applyFont="1" applyFill="1" applyBorder="1" applyAlignment="1" applyProtection="1">
      <alignment horizontal="right" vertical="center"/>
    </xf>
    <xf numFmtId="38" fontId="31" fillId="0" borderId="0" xfId="5" applyFont="1" applyAlignment="1" applyProtection="1">
      <alignment horizontal="left" vertical="center"/>
    </xf>
    <xf numFmtId="166" fontId="30" fillId="0" borderId="2" xfId="5" applyNumberFormat="1" applyFont="1" applyBorder="1" applyAlignment="1" applyProtection="1">
      <alignment horizontal="left" vertical="center"/>
      <protection locked="0"/>
    </xf>
    <xf numFmtId="37" fontId="30" fillId="0" borderId="2" xfId="5" applyNumberFormat="1" applyFont="1" applyBorder="1" applyAlignment="1" applyProtection="1">
      <alignment horizontal="left" vertical="center"/>
      <protection locked="0"/>
    </xf>
    <xf numFmtId="167" fontId="30" fillId="0" borderId="2" xfId="5" applyNumberFormat="1" applyFont="1" applyBorder="1" applyAlignment="1" applyProtection="1">
      <alignment horizontal="left" vertical="center"/>
      <protection locked="0"/>
    </xf>
    <xf numFmtId="38" fontId="25" fillId="0" borderId="0" xfId="5" applyFont="1" applyAlignment="1" applyProtection="1">
      <alignment horizontal="left" vertical="center" wrapText="1"/>
    </xf>
    <xf numFmtId="39" fontId="28" fillId="8" borderId="16" xfId="5" applyNumberFormat="1" applyFont="1" applyFill="1" applyBorder="1" applyAlignment="1" applyProtection="1">
      <alignment horizontal="left" vertical="center" wrapText="1"/>
    </xf>
    <xf numFmtId="39" fontId="28" fillId="8" borderId="2" xfId="5" applyNumberFormat="1" applyFont="1" applyFill="1" applyBorder="1" applyAlignment="1" applyProtection="1">
      <alignment horizontal="left" vertical="center" wrapText="1"/>
    </xf>
    <xf numFmtId="38" fontId="28" fillId="8" borderId="17" xfId="5" applyFont="1" applyFill="1" applyBorder="1" applyAlignment="1" applyProtection="1">
      <alignment horizontal="left" vertical="center" wrapText="1"/>
    </xf>
    <xf numFmtId="38" fontId="27" fillId="0" borderId="0" xfId="5" applyFont="1" applyAlignment="1" applyProtection="1">
      <alignment horizontal="left" vertical="center" wrapText="1"/>
    </xf>
    <xf numFmtId="167" fontId="25" fillId="7" borderId="2" xfId="5" applyNumberFormat="1" applyFont="1" applyFill="1" applyBorder="1" applyAlignment="1" applyProtection="1">
      <alignment horizontal="left" vertical="center"/>
    </xf>
    <xf numFmtId="38" fontId="25" fillId="7" borderId="2" xfId="5" applyFont="1" applyFill="1" applyBorder="1" applyAlignment="1" applyProtection="1">
      <alignment horizontal="left" vertical="center"/>
    </xf>
    <xf numFmtId="38" fontId="25" fillId="0" borderId="0" xfId="5" applyFont="1" applyAlignment="1">
      <alignment horizontal="left" vertical="center"/>
    </xf>
    <xf numFmtId="38" fontId="28" fillId="8" borderId="2" xfId="5" applyFont="1" applyFill="1" applyBorder="1" applyAlignment="1" applyProtection="1">
      <alignment horizontal="left" vertical="center" wrapText="1"/>
    </xf>
    <xf numFmtId="39" fontId="28" fillId="8" borderId="17" xfId="5" applyNumberFormat="1" applyFont="1" applyFill="1" applyBorder="1" applyAlignment="1" applyProtection="1">
      <alignment horizontal="left" vertical="center" wrapText="1"/>
    </xf>
    <xf numFmtId="165" fontId="25" fillId="7" borderId="2" xfId="5" applyNumberFormat="1" applyFont="1" applyFill="1" applyBorder="1" applyAlignment="1" applyProtection="1">
      <alignment horizontal="right" vertical="center"/>
    </xf>
    <xf numFmtId="38" fontId="25" fillId="0" borderId="0" xfId="5" applyFont="1" applyAlignment="1" applyProtection="1">
      <alignment horizontal="right" vertical="center"/>
    </xf>
    <xf numFmtId="39" fontId="32" fillId="9" borderId="18" xfId="5" applyNumberFormat="1" applyFont="1" applyFill="1" applyBorder="1" applyAlignment="1" applyProtection="1">
      <alignment horizontal="left" vertical="center"/>
    </xf>
    <xf numFmtId="39" fontId="27" fillId="9" borderId="19" xfId="5" applyNumberFormat="1" applyFont="1" applyFill="1" applyBorder="1" applyAlignment="1" applyProtection="1">
      <alignment horizontal="left" vertical="center"/>
    </xf>
    <xf numFmtId="39" fontId="25" fillId="9" borderId="20" xfId="5" applyNumberFormat="1" applyFont="1" applyFill="1" applyBorder="1" applyAlignment="1" applyProtection="1">
      <alignment horizontal="left" vertical="center"/>
    </xf>
    <xf numFmtId="39" fontId="25" fillId="9" borderId="21" xfId="5" applyNumberFormat="1" applyFont="1" applyFill="1" applyBorder="1" applyAlignment="1" applyProtection="1">
      <alignment horizontal="left" vertical="center"/>
    </xf>
    <xf numFmtId="39" fontId="27" fillId="9" borderId="0" xfId="5" applyNumberFormat="1" applyFont="1" applyFill="1" applyAlignment="1" applyProtection="1">
      <alignment horizontal="left" vertical="center"/>
    </xf>
    <xf numFmtId="39" fontId="25" fillId="9" borderId="22" xfId="5" applyNumberFormat="1" applyFont="1" applyFill="1" applyBorder="1" applyAlignment="1" applyProtection="1">
      <alignment horizontal="left" vertical="center"/>
    </xf>
    <xf numFmtId="167" fontId="25" fillId="9" borderId="21" xfId="5" applyNumberFormat="1" applyFont="1" applyFill="1" applyBorder="1" applyAlignment="1" applyProtection="1">
      <alignment horizontal="left" vertical="center"/>
    </xf>
    <xf numFmtId="0" fontId="25" fillId="9" borderId="22" xfId="5" applyNumberFormat="1" applyFont="1" applyFill="1" applyBorder="1" applyAlignment="1" applyProtection="1">
      <alignment horizontal="left" vertical="center"/>
    </xf>
    <xf numFmtId="39" fontId="25" fillId="9" borderId="23" xfId="5" applyNumberFormat="1" applyFont="1" applyFill="1" applyBorder="1" applyAlignment="1" applyProtection="1">
      <alignment horizontal="left" vertical="center"/>
    </xf>
    <xf numFmtId="39" fontId="27" fillId="9" borderId="24" xfId="5" applyNumberFormat="1" applyFont="1" applyFill="1" applyBorder="1" applyAlignment="1" applyProtection="1">
      <alignment horizontal="left" vertical="center"/>
    </xf>
    <xf numFmtId="39" fontId="25" fillId="9" borderId="25" xfId="5" applyNumberFormat="1" applyFont="1" applyFill="1" applyBorder="1" applyAlignment="1" applyProtection="1">
      <alignment horizontal="left" vertical="center"/>
    </xf>
    <xf numFmtId="6" fontId="19" fillId="0" borderId="3" xfId="1" applyNumberFormat="1" applyFont="1" applyFill="1" applyBorder="1" applyAlignment="1" applyProtection="1">
      <alignment vertical="center"/>
    </xf>
    <xf numFmtId="9" fontId="0" fillId="3" borderId="3" xfId="0" applyNumberFormat="1" applyFill="1" applyBorder="1" applyProtection="1">
      <protection locked="0"/>
    </xf>
    <xf numFmtId="38" fontId="0" fillId="0" borderId="15" xfId="0" applyNumberFormat="1" applyBorder="1" applyProtection="1">
      <protection locked="0"/>
    </xf>
    <xf numFmtId="0" fontId="20" fillId="3" borderId="3" xfId="0" applyFont="1" applyFill="1" applyBorder="1"/>
    <xf numFmtId="38" fontId="34" fillId="3" borderId="3" xfId="0" applyNumberFormat="1" applyFont="1" applyFill="1" applyBorder="1"/>
    <xf numFmtId="0" fontId="35" fillId="0" borderId="0" xfId="0" applyFont="1"/>
    <xf numFmtId="0" fontId="38" fillId="3" borderId="3" xfId="0" applyFont="1" applyFill="1" applyBorder="1"/>
    <xf numFmtId="0" fontId="10" fillId="5" borderId="3" xfId="0" applyFont="1" applyFill="1" applyBorder="1" applyAlignment="1">
      <alignment horizontal="right" vertical="center"/>
    </xf>
    <xf numFmtId="0" fontId="10" fillId="2" borderId="3" xfId="1" applyFont="1" applyFill="1" applyBorder="1" applyAlignment="1">
      <alignment vertical="center" wrapText="1"/>
    </xf>
    <xf numFmtId="37" fontId="10" fillId="2" borderId="3" xfId="1" applyNumberFormat="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3" xfId="0" applyFont="1" applyFill="1" applyBorder="1" applyAlignment="1">
      <alignment horizontal="center"/>
    </xf>
    <xf numFmtId="0" fontId="39" fillId="5" borderId="3" xfId="0" applyFont="1" applyFill="1" applyBorder="1"/>
    <xf numFmtId="0" fontId="40" fillId="0" borderId="3" xfId="0" applyFont="1" applyBorder="1" applyProtection="1">
      <protection locked="0"/>
    </xf>
    <xf numFmtId="0" fontId="40" fillId="3" borderId="3" xfId="0" applyFont="1" applyFill="1" applyBorder="1"/>
    <xf numFmtId="0" fontId="40" fillId="0" borderId="3" xfId="0" applyFont="1" applyBorder="1"/>
    <xf numFmtId="0" fontId="40" fillId="0" borderId="3" xfId="0" applyFont="1" applyBorder="1" applyAlignment="1">
      <alignment wrapText="1"/>
    </xf>
    <xf numFmtId="0" fontId="41" fillId="0" borderId="3" xfId="0" applyFont="1" applyBorder="1"/>
    <xf numFmtId="0" fontId="40" fillId="3" borderId="3" xfId="0" applyFont="1" applyFill="1" applyBorder="1" applyProtection="1">
      <protection locked="0"/>
    </xf>
    <xf numFmtId="0" fontId="40" fillId="4" borderId="3" xfId="0" applyFont="1" applyFill="1" applyBorder="1"/>
    <xf numFmtId="39" fontId="28" fillId="10" borderId="26" xfId="5" applyNumberFormat="1" applyFont="1" applyFill="1" applyBorder="1" applyAlignment="1" applyProtection="1">
      <alignment horizontal="left" vertical="center"/>
    </xf>
    <xf numFmtId="39" fontId="28" fillId="10" borderId="27" xfId="5" applyNumberFormat="1" applyFont="1" applyFill="1" applyBorder="1" applyAlignment="1" applyProtection="1">
      <alignment horizontal="left" vertical="center"/>
    </xf>
    <xf numFmtId="39" fontId="28" fillId="10" borderId="28" xfId="5" applyNumberFormat="1" applyFont="1" applyFill="1" applyBorder="1" applyAlignment="1" applyProtection="1">
      <alignment horizontal="left" vertical="center"/>
    </xf>
    <xf numFmtId="38" fontId="30" fillId="0" borderId="26" xfId="5" applyFont="1" applyBorder="1" applyAlignment="1" applyProtection="1">
      <alignment horizontal="left" vertical="center"/>
    </xf>
    <xf numFmtId="38" fontId="30" fillId="0" borderId="27" xfId="5" applyFont="1" applyBorder="1" applyAlignment="1" applyProtection="1">
      <alignment horizontal="left" vertical="center"/>
    </xf>
    <xf numFmtId="38" fontId="30" fillId="0" borderId="28" xfId="5" applyFont="1" applyBorder="1" applyAlignment="1" applyProtection="1">
      <alignment horizontal="left" vertical="center"/>
    </xf>
  </cellXfs>
  <cellStyles count="8">
    <cellStyle name="Accent1" xfId="1" builtinId="29"/>
    <cellStyle name="Date" xfId="2" xr:uid="{00000000-0005-0000-0000-000001000000}"/>
    <cellStyle name="Fixed" xfId="3" xr:uid="{00000000-0005-0000-0000-000002000000}"/>
    <cellStyle name="Normal" xfId="0" builtinId="0"/>
    <cellStyle name="Normal 2" xfId="4" xr:uid="{00000000-0005-0000-0000-000004000000}"/>
    <cellStyle name="Normal 3" xfId="5" xr:uid="{00000000-0005-0000-0000-000005000000}"/>
    <cellStyle name="Percent" xfId="6" builtinId="5"/>
    <cellStyle name="Text"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13</xdr:row>
      <xdr:rowOff>144776</xdr:rowOff>
    </xdr:from>
    <xdr:to>
      <xdr:col>8</xdr:col>
      <xdr:colOff>514350</xdr:colOff>
      <xdr:row>54</xdr:row>
      <xdr:rowOff>28572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200" y="2724146"/>
          <a:ext cx="5314950" cy="7696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400" b="1"/>
            <a:t>For the best results, meet with your local Wyoming SBDC Network advisor for help getting started:</a:t>
          </a:r>
          <a:r>
            <a:rPr lang="en-US" sz="1400" b="1" baseline="0"/>
            <a:t> </a:t>
          </a:r>
          <a:r>
            <a:rPr lang="en-US" sz="1400" b="1">
              <a:hlinkClick xmlns:r="http://schemas.openxmlformats.org/officeDocument/2006/relationships" r:id=""/>
            </a:rPr>
            <a:t>https://www.wyomingsbdc.org/contact/</a:t>
          </a:r>
          <a:endParaRPr lang="en-US" sz="1400" b="1"/>
        </a:p>
        <a:p>
          <a:endParaRPr lang="en-US" sz="1100"/>
        </a:p>
        <a:p>
          <a:endParaRPr lang="en-US" sz="1100"/>
        </a:p>
        <a:p>
          <a:r>
            <a:rPr lang="en-US" sz="1100"/>
            <a:t>Please</a:t>
          </a:r>
          <a:r>
            <a:rPr lang="en-US" sz="1100" baseline="0"/>
            <a:t> note, each spreadsheet in this workbook is intentionally "Protected," so that users cannot accidentally change formulas.  Cells that do not permit users to enter data are either designed to be left empty, contain formulas, or are linked to numbers on other pages of the workbook.  </a:t>
          </a:r>
        </a:p>
        <a:p>
          <a:endParaRPr lang="en-US" sz="1100" baseline="0"/>
        </a:p>
        <a:p>
          <a:r>
            <a:rPr lang="en-US" sz="1100" baseline="0"/>
            <a:t>Some circumstances will require that the user "Unprotect" a sheet.  For example, if any column is not wide enough to accommodate a number, "#####" will appear in that cell.  To widen the column so you can see the number, or to decrease column width so you can print on a single page, you must "Unprotect" the sheet.  Check Excel  "Help" to learn how to "Protect and Unprotect sheets."  </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t>You</a:t>
          </a:r>
          <a:r>
            <a:rPr lang="en-US" sz="1100" baseline="0"/>
            <a:t> must also "Unprotect" the sheet to add rows.  We suggest that you </a:t>
          </a:r>
          <a:r>
            <a:rPr lang="en-US" sz="1100" u="sng" baseline="0"/>
            <a:t>do not add rows</a:t>
          </a:r>
          <a:r>
            <a:rPr lang="en-US" sz="1100" baseline="0"/>
            <a:t>, but change row labels or add new labels to unlabeled rows or the rows marked "Other" or "Miscellaneous", as adding rows can change the formulas.  The row names are linked throughout this workbook, so when you change a name on one sheet, that name should change on all the succeeding sheets.  To change row names on all spreadsheets, you must change the name on the Start-up Expenses worksheet first.  If a row name is not included on the Start-up Expenses Budget, then that row name is linked to the Operating Expenses Budget.  </a:t>
          </a:r>
          <a:r>
            <a:rPr lang="en-US" sz="1100" u="sng" baseline="0"/>
            <a:t>Do not delete any rows</a:t>
          </a:r>
          <a:r>
            <a:rPr lang="en-US" sz="1100" baseline="0"/>
            <a:t>.  Deleting rows will change the formulas.  </a:t>
          </a:r>
          <a:r>
            <a:rPr lang="en-US" sz="1100" baseline="0">
              <a:solidFill>
                <a:schemeClr val="dk1"/>
              </a:solidFill>
              <a:latin typeface="+mn-lt"/>
              <a:ea typeface="+mn-ea"/>
              <a:cs typeface="+mn-cs"/>
            </a:rPr>
            <a:t>NOTE:  If you add a row on one sheet, you must add the same row in the same place on the other sheets and be careful to CHECK that all the formulas remain correct.</a:t>
          </a:r>
          <a:endParaRPr lang="en-US"/>
        </a:p>
        <a:p>
          <a:endParaRPr lang="en-US" sz="1100" baseline="0"/>
        </a:p>
        <a:p>
          <a:r>
            <a:rPr lang="en-US" sz="1100" baseline="0"/>
            <a:t>If you do "Unprotect"  a sheet for any reason, we suggest that you  immediately "Protect" the sheet again and save your changes to prevent any accidental modification of the formulas.  </a:t>
          </a:r>
        </a:p>
        <a:p>
          <a:endParaRPr lang="en-US" sz="1100" baseline="0"/>
        </a:p>
        <a:p>
          <a:r>
            <a:rPr lang="en-US" sz="1100" baseline="0"/>
            <a:t>Most of  the "Notes" cells on the sheets are formatted so the text will automatically flow on to multiple lines.   To view all text written on a line, double click on the cell.</a:t>
          </a:r>
        </a:p>
        <a:p>
          <a:endParaRPr lang="en-US" sz="1100" baseline="0"/>
        </a:p>
        <a:p>
          <a:r>
            <a:rPr lang="en-US" sz="1100" baseline="0"/>
            <a:t>Numbers from the Loan Amortization Table will automatically flow into your Cash Flow spreadsheet, but  you must make the starting  month on the Cash Flow the same as the Base Month for the start of the loan for the numbers to be correct. </a:t>
          </a:r>
        </a:p>
        <a:p>
          <a:endParaRPr lang="en-US" sz="1100" baseline="0"/>
        </a:p>
        <a:p>
          <a:r>
            <a:rPr lang="en-US" sz="1100" baseline="0"/>
            <a:t>To scale a page so it will print on a single sheet, click on "Print," "Preview,"  "Page Set-up," and "Fit to One Page."  </a:t>
          </a:r>
        </a:p>
        <a:p>
          <a:endParaRPr lang="en-US" sz="1100" baseline="0"/>
        </a:p>
        <a:p>
          <a:r>
            <a:rPr lang="en-US" sz="1100" baseline="0"/>
            <a:t>This workbook is a Beta version, please contact us, if you have any problems.  </a:t>
          </a:r>
        </a:p>
        <a:p>
          <a:endParaRPr lang="en-US" sz="1100"/>
        </a:p>
        <a:p>
          <a:r>
            <a:rPr lang="en-US" sz="1100"/>
            <a:t>© 2019 </a:t>
          </a:r>
          <a:r>
            <a:rPr lang="en-US" sz="1100">
              <a:latin typeface="ITC Kabel Std Book" pitchFamily="34" charset="0"/>
            </a:rPr>
            <a:t>Wyoming</a:t>
          </a:r>
          <a:r>
            <a:rPr lang="en-US" sz="1100" baseline="0">
              <a:latin typeface="ITC Kabel Std Book" pitchFamily="34" charset="0"/>
            </a:rPr>
            <a:t> SBDC Network</a:t>
          </a:r>
          <a:endParaRPr lang="en-US" sz="1100">
            <a:latin typeface="ITC Kabel Std Book" pitchFamily="34" charset="0"/>
          </a:endParaRPr>
        </a:p>
      </xdr:txBody>
    </xdr:sp>
    <xdr:clientData/>
  </xdr:twoCellAnchor>
  <xdr:twoCellAnchor editAs="oneCell">
    <xdr:from>
      <xdr:col>0</xdr:col>
      <xdr:colOff>0</xdr:colOff>
      <xdr:row>0</xdr:row>
      <xdr:rowOff>76200</xdr:rowOff>
    </xdr:from>
    <xdr:to>
      <xdr:col>3</xdr:col>
      <xdr:colOff>472440</xdr:colOff>
      <xdr:row>9</xdr:row>
      <xdr:rowOff>22860</xdr:rowOff>
    </xdr:to>
    <xdr:pic>
      <xdr:nvPicPr>
        <xdr:cNvPr id="1054" name="Picture 1">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301240" cy="159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2"/>
  <sheetViews>
    <sheetView tabSelected="1" workbookViewId="0">
      <selection activeCell="I8" sqref="I8"/>
    </sheetView>
  </sheetViews>
  <sheetFormatPr baseColWidth="10" defaultColWidth="8.83203125" defaultRowHeight="15" x14ac:dyDescent="0.2"/>
  <sheetData>
    <row r="12" spans="1:1" ht="24" x14ac:dyDescent="0.3">
      <c r="A12" s="65" t="s">
        <v>171</v>
      </c>
    </row>
  </sheetData>
  <phoneticPr fontId="22"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C60"/>
  <sheetViews>
    <sheetView zoomScale="115" zoomScaleNormal="115" workbookViewId="0"/>
  </sheetViews>
  <sheetFormatPr baseColWidth="10" defaultColWidth="8.6640625" defaultRowHeight="15" x14ac:dyDescent="0.2"/>
  <cols>
    <col min="1" max="1" width="33.5" customWidth="1"/>
    <col min="2" max="2" width="16.33203125" customWidth="1"/>
    <col min="3" max="3" width="13.33203125" customWidth="1"/>
    <col min="4" max="4" width="35.5" customWidth="1"/>
    <col min="5" max="7" width="9.1640625" hidden="1" customWidth="1"/>
    <col min="8" max="8" width="8.1640625" hidden="1" customWidth="1"/>
    <col min="9" max="13" width="9.1640625" hidden="1" customWidth="1"/>
  </cols>
  <sheetData>
    <row r="1" spans="1:107" ht="23.25" customHeight="1" x14ac:dyDescent="0.25">
      <c r="A1" s="60" t="s">
        <v>201</v>
      </c>
      <c r="B1" s="85" t="s">
        <v>202</v>
      </c>
      <c r="C1" s="84"/>
      <c r="D1" s="57"/>
    </row>
    <row r="2" spans="1:107" ht="24" x14ac:dyDescent="0.3">
      <c r="A2" s="3" t="s">
        <v>0</v>
      </c>
      <c r="B2" s="4"/>
      <c r="C2" s="4"/>
      <c r="D2" s="4"/>
    </row>
    <row r="3" spans="1:107" s="1" customFormat="1" ht="34.5" customHeight="1" thickBot="1" x14ac:dyDescent="0.25">
      <c r="A3" s="5" t="s">
        <v>1</v>
      </c>
      <c r="B3" s="5" t="s">
        <v>2</v>
      </c>
      <c r="C3" s="12" t="s">
        <v>3</v>
      </c>
      <c r="D3" s="5" t="s">
        <v>25</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row>
    <row r="4" spans="1:107" s="71" customFormat="1" ht="15" customHeight="1" thickTop="1" x14ac:dyDescent="0.2">
      <c r="A4" s="57" t="s">
        <v>39</v>
      </c>
      <c r="B4" s="86"/>
      <c r="C4" s="66" t="str">
        <f t="shared" ref="C4:C20" si="0">IF($B$57=0,"",B4/$B$57)</f>
        <v/>
      </c>
      <c r="D4" s="7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1:107" ht="15" customHeight="1" x14ac:dyDescent="0.2">
      <c r="A5" s="141" t="s">
        <v>14</v>
      </c>
      <c r="B5" s="88"/>
      <c r="C5" s="66" t="str">
        <f t="shared" si="0"/>
        <v/>
      </c>
      <c r="D5" s="77"/>
    </row>
    <row r="6" spans="1:107" x14ac:dyDescent="0.2">
      <c r="A6" s="57" t="s">
        <v>182</v>
      </c>
      <c r="B6" s="86"/>
      <c r="C6" s="66" t="str">
        <f t="shared" si="0"/>
        <v/>
      </c>
      <c r="D6" s="78"/>
    </row>
    <row r="7" spans="1:107" x14ac:dyDescent="0.2">
      <c r="A7" s="57" t="s">
        <v>15</v>
      </c>
      <c r="B7" s="86"/>
      <c r="C7" s="66" t="str">
        <f t="shared" si="0"/>
        <v/>
      </c>
      <c r="D7" s="78"/>
    </row>
    <row r="8" spans="1:107" x14ac:dyDescent="0.2">
      <c r="A8" s="57" t="s">
        <v>16</v>
      </c>
      <c r="B8" s="86"/>
      <c r="C8" s="66" t="str">
        <f t="shared" si="0"/>
        <v/>
      </c>
      <c r="D8" s="78"/>
    </row>
    <row r="9" spans="1:107" x14ac:dyDescent="0.2">
      <c r="A9" s="57" t="s">
        <v>17</v>
      </c>
      <c r="B9" s="86"/>
      <c r="C9" s="66" t="str">
        <f t="shared" si="0"/>
        <v/>
      </c>
      <c r="D9" s="78"/>
    </row>
    <row r="10" spans="1:107" x14ac:dyDescent="0.2">
      <c r="A10" s="57" t="s">
        <v>18</v>
      </c>
      <c r="B10" s="86"/>
      <c r="C10" s="66" t="str">
        <f t="shared" si="0"/>
        <v/>
      </c>
      <c r="D10" s="78"/>
    </row>
    <row r="11" spans="1:107" x14ac:dyDescent="0.2">
      <c r="A11" s="57" t="s">
        <v>28</v>
      </c>
      <c r="B11" s="86"/>
      <c r="C11" s="66" t="str">
        <f t="shared" si="0"/>
        <v/>
      </c>
      <c r="D11" s="78"/>
    </row>
    <row r="12" spans="1:107" x14ac:dyDescent="0.2">
      <c r="A12" s="57" t="s">
        <v>19</v>
      </c>
      <c r="B12" s="86"/>
      <c r="C12" s="66" t="str">
        <f t="shared" si="0"/>
        <v/>
      </c>
      <c r="D12" s="78"/>
    </row>
    <row r="13" spans="1:107" x14ac:dyDescent="0.2">
      <c r="A13" s="57" t="s">
        <v>20</v>
      </c>
      <c r="B13" s="86"/>
      <c r="C13" s="66" t="str">
        <f t="shared" si="0"/>
        <v/>
      </c>
      <c r="D13" s="78"/>
    </row>
    <row r="14" spans="1:107" x14ac:dyDescent="0.2">
      <c r="A14" s="57" t="s">
        <v>21</v>
      </c>
      <c r="B14" s="86"/>
      <c r="C14" s="66" t="str">
        <f t="shared" si="0"/>
        <v/>
      </c>
      <c r="D14" s="78"/>
    </row>
    <row r="15" spans="1:107" x14ac:dyDescent="0.2">
      <c r="A15" s="57" t="s">
        <v>58</v>
      </c>
      <c r="B15" s="86"/>
      <c r="C15" s="66" t="str">
        <f t="shared" si="0"/>
        <v/>
      </c>
      <c r="D15" s="78"/>
    </row>
    <row r="16" spans="1:107" x14ac:dyDescent="0.2">
      <c r="A16" s="141" t="s">
        <v>36</v>
      </c>
      <c r="B16" s="86"/>
      <c r="C16" s="66" t="str">
        <f t="shared" si="0"/>
        <v/>
      </c>
      <c r="D16" s="78"/>
    </row>
    <row r="17" spans="1:4" x14ac:dyDescent="0.2">
      <c r="A17" s="57" t="s">
        <v>4</v>
      </c>
      <c r="B17" s="86"/>
      <c r="C17" s="66" t="str">
        <f t="shared" si="0"/>
        <v/>
      </c>
      <c r="D17" s="78"/>
    </row>
    <row r="18" spans="1:4" x14ac:dyDescent="0.2">
      <c r="A18" s="57" t="s">
        <v>7</v>
      </c>
      <c r="B18" s="86"/>
      <c r="C18" s="66" t="str">
        <f t="shared" si="0"/>
        <v/>
      </c>
      <c r="D18" s="78"/>
    </row>
    <row r="19" spans="1:4" x14ac:dyDescent="0.2">
      <c r="A19" s="57" t="s">
        <v>30</v>
      </c>
      <c r="B19" s="86"/>
      <c r="C19" s="66" t="str">
        <f t="shared" si="0"/>
        <v/>
      </c>
      <c r="D19" s="78"/>
    </row>
    <row r="20" spans="1:4" x14ac:dyDescent="0.2">
      <c r="A20" s="4" t="s">
        <v>193</v>
      </c>
      <c r="B20" s="88"/>
      <c r="C20" s="66" t="str">
        <f t="shared" si="0"/>
        <v/>
      </c>
      <c r="D20" s="79"/>
    </row>
    <row r="21" spans="1:4" x14ac:dyDescent="0.2">
      <c r="A21" s="57" t="s">
        <v>6</v>
      </c>
      <c r="B21" s="86"/>
      <c r="C21" s="66" t="str">
        <f t="shared" ref="C21:C29" si="1">IF($B$57=0,"",B21/$B$57)</f>
        <v/>
      </c>
      <c r="D21" s="78"/>
    </row>
    <row r="22" spans="1:4" x14ac:dyDescent="0.2">
      <c r="A22" s="57" t="s">
        <v>10</v>
      </c>
      <c r="B22" s="86"/>
      <c r="C22" s="66" t="str">
        <f t="shared" si="1"/>
        <v/>
      </c>
      <c r="D22" s="78"/>
    </row>
    <row r="23" spans="1:4" x14ac:dyDescent="0.2">
      <c r="A23" s="57" t="s">
        <v>11</v>
      </c>
      <c r="B23" s="86"/>
      <c r="C23" s="66" t="str">
        <f t="shared" si="1"/>
        <v/>
      </c>
      <c r="D23" s="78"/>
    </row>
    <row r="24" spans="1:4" x14ac:dyDescent="0.2">
      <c r="A24" s="57" t="s">
        <v>173</v>
      </c>
      <c r="B24" s="86"/>
      <c r="C24" s="66" t="str">
        <f t="shared" si="1"/>
        <v/>
      </c>
      <c r="D24" s="78"/>
    </row>
    <row r="25" spans="1:4" x14ac:dyDescent="0.2">
      <c r="A25" s="57" t="s">
        <v>174</v>
      </c>
      <c r="B25" s="86"/>
      <c r="C25" s="66" t="str">
        <f t="shared" si="1"/>
        <v/>
      </c>
      <c r="D25" s="78"/>
    </row>
    <row r="26" spans="1:4" x14ac:dyDescent="0.2">
      <c r="A26" s="57" t="s">
        <v>13</v>
      </c>
      <c r="B26" s="86"/>
      <c r="C26" s="66" t="str">
        <f t="shared" si="1"/>
        <v/>
      </c>
      <c r="D26" s="78"/>
    </row>
    <row r="27" spans="1:4" x14ac:dyDescent="0.2">
      <c r="A27" s="57" t="s">
        <v>12</v>
      </c>
      <c r="B27" s="86"/>
      <c r="C27" s="66" t="str">
        <f t="shared" si="1"/>
        <v/>
      </c>
      <c r="D27" s="78"/>
    </row>
    <row r="28" spans="1:4" x14ac:dyDescent="0.2">
      <c r="A28" s="57" t="s">
        <v>9</v>
      </c>
      <c r="B28" s="86"/>
      <c r="C28" s="66" t="str">
        <f t="shared" si="1"/>
        <v/>
      </c>
      <c r="D28" s="78"/>
    </row>
    <row r="29" spans="1:4" x14ac:dyDescent="0.2">
      <c r="A29" s="57" t="s">
        <v>189</v>
      </c>
      <c r="B29" s="86"/>
      <c r="C29" s="66" t="str">
        <f t="shared" si="1"/>
        <v/>
      </c>
      <c r="D29" s="78"/>
    </row>
    <row r="30" spans="1:4" x14ac:dyDescent="0.2">
      <c r="A30" s="57" t="s">
        <v>178</v>
      </c>
      <c r="B30" s="86"/>
      <c r="C30" s="66" t="str">
        <f>IF($B$57=0,"",B30/$B$57)</f>
        <v/>
      </c>
      <c r="D30" s="78"/>
    </row>
    <row r="31" spans="1:4" x14ac:dyDescent="0.2">
      <c r="A31" s="57" t="s">
        <v>195</v>
      </c>
      <c r="B31" s="86"/>
      <c r="C31" s="66" t="str">
        <f>IF($B$57=0,"",B31/$B$57)</f>
        <v/>
      </c>
      <c r="D31" s="78"/>
    </row>
    <row r="32" spans="1:4" x14ac:dyDescent="0.2">
      <c r="A32" s="57" t="s">
        <v>5</v>
      </c>
      <c r="B32" s="86"/>
      <c r="C32" s="66" t="str">
        <f>IF($B$57=0,"",B32/$B$57)</f>
        <v/>
      </c>
      <c r="D32" s="78"/>
    </row>
    <row r="33" spans="1:4" x14ac:dyDescent="0.2">
      <c r="A33" s="57" t="s">
        <v>31</v>
      </c>
      <c r="B33" s="86"/>
      <c r="C33" s="66" t="str">
        <f>IF($B$57=0,"",B33/$B$57)</f>
        <v/>
      </c>
      <c r="D33" s="78"/>
    </row>
    <row r="34" spans="1:4" x14ac:dyDescent="0.2">
      <c r="A34" s="57" t="s">
        <v>188</v>
      </c>
      <c r="B34" s="182"/>
      <c r="C34" s="66" t="str">
        <f>IF($B$57=0,"",B34/$B$57)</f>
        <v/>
      </c>
      <c r="D34" s="79"/>
    </row>
    <row r="35" spans="1:4" x14ac:dyDescent="0.2">
      <c r="A35" s="57" t="s">
        <v>177</v>
      </c>
      <c r="B35" s="86"/>
      <c r="C35" s="66" t="str">
        <f t="shared" ref="C35:C59" si="2">IF($B$57=0,"",B35/$B$57)</f>
        <v/>
      </c>
      <c r="D35" s="78"/>
    </row>
    <row r="36" spans="1:4" x14ac:dyDescent="0.2">
      <c r="A36" s="57" t="s">
        <v>44</v>
      </c>
      <c r="B36" s="86"/>
      <c r="C36" s="66" t="str">
        <f t="shared" si="2"/>
        <v/>
      </c>
      <c r="D36" s="78"/>
    </row>
    <row r="37" spans="1:4" x14ac:dyDescent="0.2">
      <c r="A37" s="57" t="s">
        <v>81</v>
      </c>
      <c r="B37" s="86"/>
      <c r="C37" s="66" t="str">
        <f t="shared" si="2"/>
        <v/>
      </c>
      <c r="D37" s="78"/>
    </row>
    <row r="38" spans="1:4" x14ac:dyDescent="0.2">
      <c r="A38" s="57" t="s">
        <v>22</v>
      </c>
      <c r="B38" s="86"/>
      <c r="C38" s="66" t="str">
        <f t="shared" si="2"/>
        <v/>
      </c>
      <c r="D38" s="78"/>
    </row>
    <row r="39" spans="1:4" x14ac:dyDescent="0.2">
      <c r="A39" s="57" t="s">
        <v>23</v>
      </c>
      <c r="B39" s="86"/>
      <c r="C39" s="66" t="str">
        <f t="shared" si="2"/>
        <v/>
      </c>
      <c r="D39" s="78"/>
    </row>
    <row r="40" spans="1:4" x14ac:dyDescent="0.2">
      <c r="A40" s="57" t="s">
        <v>179</v>
      </c>
      <c r="B40" s="86"/>
      <c r="C40" s="66" t="str">
        <f t="shared" si="2"/>
        <v/>
      </c>
      <c r="D40" s="78"/>
    </row>
    <row r="41" spans="1:4" x14ac:dyDescent="0.2">
      <c r="A41" s="57" t="s">
        <v>37</v>
      </c>
      <c r="B41" s="86"/>
      <c r="C41" s="66" t="str">
        <f t="shared" si="2"/>
        <v/>
      </c>
      <c r="D41" s="78"/>
    </row>
    <row r="42" spans="1:4" x14ac:dyDescent="0.2">
      <c r="A42" s="57" t="s">
        <v>175</v>
      </c>
      <c r="B42" s="86"/>
      <c r="C42" s="66" t="str">
        <f t="shared" si="2"/>
        <v/>
      </c>
      <c r="D42" s="78"/>
    </row>
    <row r="43" spans="1:4" x14ac:dyDescent="0.2">
      <c r="A43" s="57" t="s">
        <v>176</v>
      </c>
      <c r="B43" s="86"/>
      <c r="C43" s="66" t="str">
        <f t="shared" si="2"/>
        <v/>
      </c>
      <c r="D43" s="78"/>
    </row>
    <row r="44" spans="1:4" x14ac:dyDescent="0.2">
      <c r="A44" s="57" t="s">
        <v>180</v>
      </c>
      <c r="B44" s="86"/>
      <c r="C44" s="66" t="str">
        <f t="shared" si="2"/>
        <v/>
      </c>
      <c r="D44" s="78"/>
    </row>
    <row r="45" spans="1:4" x14ac:dyDescent="0.2">
      <c r="A45" s="57" t="s">
        <v>203</v>
      </c>
      <c r="B45" s="86"/>
      <c r="C45" s="66" t="str">
        <f t="shared" si="2"/>
        <v/>
      </c>
      <c r="D45" s="78"/>
    </row>
    <row r="46" spans="1:4" x14ac:dyDescent="0.2">
      <c r="A46" s="57" t="s">
        <v>33</v>
      </c>
      <c r="B46" s="86"/>
      <c r="C46" s="66" t="str">
        <f t="shared" si="2"/>
        <v/>
      </c>
      <c r="D46" s="78"/>
    </row>
    <row r="47" spans="1:4" x14ac:dyDescent="0.2">
      <c r="A47" s="57" t="s">
        <v>38</v>
      </c>
      <c r="B47" s="86"/>
      <c r="C47" s="66" t="str">
        <f t="shared" si="2"/>
        <v/>
      </c>
      <c r="D47" s="78"/>
    </row>
    <row r="48" spans="1:4" x14ac:dyDescent="0.2">
      <c r="A48" s="57" t="s">
        <v>34</v>
      </c>
      <c r="B48" s="86"/>
      <c r="C48" s="66" t="str">
        <f t="shared" si="2"/>
        <v/>
      </c>
      <c r="D48" s="78"/>
    </row>
    <row r="49" spans="1:4" x14ac:dyDescent="0.2">
      <c r="A49" s="57" t="s">
        <v>45</v>
      </c>
      <c r="B49" s="86"/>
      <c r="C49" s="66" t="str">
        <f t="shared" si="2"/>
        <v/>
      </c>
      <c r="D49" s="78"/>
    </row>
    <row r="50" spans="1:4" x14ac:dyDescent="0.2">
      <c r="A50" s="57" t="s">
        <v>8</v>
      </c>
      <c r="B50" s="86"/>
      <c r="C50" s="66" t="str">
        <f t="shared" si="2"/>
        <v/>
      </c>
      <c r="D50" s="78"/>
    </row>
    <row r="51" spans="1:4" x14ac:dyDescent="0.2">
      <c r="A51" s="57" t="s">
        <v>181</v>
      </c>
      <c r="B51" s="87"/>
      <c r="C51" s="66" t="str">
        <f t="shared" si="2"/>
        <v/>
      </c>
      <c r="D51" s="78"/>
    </row>
    <row r="52" spans="1:4" x14ac:dyDescent="0.2">
      <c r="A52" s="57" t="s">
        <v>60</v>
      </c>
      <c r="B52" s="87"/>
      <c r="C52" s="66" t="str">
        <f t="shared" si="2"/>
        <v/>
      </c>
      <c r="D52" s="78"/>
    </row>
    <row r="53" spans="1:4" x14ac:dyDescent="0.2">
      <c r="A53" s="57" t="s">
        <v>60</v>
      </c>
      <c r="B53" s="87"/>
      <c r="C53" s="66" t="str">
        <f t="shared" si="2"/>
        <v/>
      </c>
      <c r="D53" s="78"/>
    </row>
    <row r="54" spans="1:4" x14ac:dyDescent="0.2">
      <c r="A54" s="57"/>
      <c r="B54" s="87"/>
      <c r="C54" s="66" t="str">
        <f t="shared" si="2"/>
        <v/>
      </c>
      <c r="D54" s="78"/>
    </row>
    <row r="55" spans="1:4" x14ac:dyDescent="0.2">
      <c r="A55" s="4"/>
      <c r="B55" s="87"/>
      <c r="C55" s="66" t="str">
        <f t="shared" si="2"/>
        <v/>
      </c>
      <c r="D55" s="78"/>
    </row>
    <row r="56" spans="1:4" x14ac:dyDescent="0.2">
      <c r="A56" s="57"/>
      <c r="B56" s="87"/>
      <c r="C56" s="66" t="str">
        <f t="shared" si="2"/>
        <v/>
      </c>
      <c r="D56" s="78"/>
    </row>
    <row r="57" spans="1:4" x14ac:dyDescent="0.2">
      <c r="A57" s="6" t="s">
        <v>24</v>
      </c>
      <c r="B57" s="89">
        <f>SUM(B4:B56)</f>
        <v>0</v>
      </c>
      <c r="C57" s="66" t="str">
        <f t="shared" si="2"/>
        <v/>
      </c>
      <c r="D57" s="80"/>
    </row>
    <row r="58" spans="1:4" ht="1.5" customHeight="1" x14ac:dyDescent="0.2">
      <c r="C58" s="4" t="str">
        <f t="shared" si="2"/>
        <v/>
      </c>
    </row>
    <row r="59" spans="1:4" hidden="1" x14ac:dyDescent="0.2">
      <c r="C59" s="4" t="str">
        <f t="shared" si="2"/>
        <v/>
      </c>
    </row>
    <row r="60" spans="1:4" x14ac:dyDescent="0.2">
      <c r="C60" s="56"/>
    </row>
  </sheetData>
  <phoneticPr fontId="22" type="noConversion"/>
  <printOptions headings="1" gridLines="1"/>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53"/>
  <sheetViews>
    <sheetView zoomScaleNormal="100" workbookViewId="0"/>
  </sheetViews>
  <sheetFormatPr baseColWidth="10" defaultColWidth="8.83203125" defaultRowHeight="15" x14ac:dyDescent="0.2"/>
  <cols>
    <col min="1" max="1" width="33.6640625" customWidth="1"/>
    <col min="2" max="2" width="15.6640625" customWidth="1"/>
    <col min="3" max="3" width="10.6640625" customWidth="1"/>
    <col min="4" max="4" width="35.6640625" customWidth="1"/>
  </cols>
  <sheetData>
    <row r="1" spans="1:4" ht="19" x14ac:dyDescent="0.25">
      <c r="A1" s="60" t="str">
        <f>'START-UP EXPENSES BUDGET'!A1</f>
        <v>(Company Name)</v>
      </c>
      <c r="B1" s="81">
        <f>'START-UP EXPENSES BUDGET'!C1</f>
        <v>0</v>
      </c>
      <c r="C1" s="72"/>
      <c r="D1" s="73"/>
    </row>
    <row r="2" spans="1:4" ht="24" x14ac:dyDescent="0.3">
      <c r="A2" s="3" t="s">
        <v>204</v>
      </c>
      <c r="B2" s="4"/>
      <c r="C2" s="4"/>
      <c r="D2" s="4"/>
    </row>
    <row r="3" spans="1:4" x14ac:dyDescent="0.2">
      <c r="A3" s="4"/>
      <c r="B3" s="4"/>
      <c r="C3" s="4"/>
      <c r="D3" s="4"/>
    </row>
    <row r="4" spans="1:4" ht="30" customHeight="1" x14ac:dyDescent="0.2">
      <c r="A4" s="8" t="s">
        <v>26</v>
      </c>
      <c r="B4" s="8" t="s">
        <v>2</v>
      </c>
      <c r="C4" s="16" t="s">
        <v>42</v>
      </c>
      <c r="D4" s="8" t="s">
        <v>41</v>
      </c>
    </row>
    <row r="5" spans="1:4" x14ac:dyDescent="0.2">
      <c r="A5" s="4" t="str">
        <f>'START-UP EXPENSES BUDGET'!A4</f>
        <v>Accounting</v>
      </c>
      <c r="B5" s="87"/>
      <c r="C5" s="58" t="str">
        <f t="shared" ref="C5:C14" si="0">IF($B$40=0,"",B5/$B$40)</f>
        <v/>
      </c>
      <c r="D5" s="14"/>
    </row>
    <row r="6" spans="1:4" x14ac:dyDescent="0.2">
      <c r="A6" s="4" t="str">
        <f>'START-UP EXPENSES BUDGET'!A5</f>
        <v>Advertising &amp; Promotion</v>
      </c>
      <c r="B6" s="87"/>
      <c r="C6" s="58" t="str">
        <f t="shared" si="0"/>
        <v/>
      </c>
      <c r="D6" s="14"/>
    </row>
    <row r="7" spans="1:4" x14ac:dyDescent="0.2">
      <c r="A7" s="57" t="s">
        <v>27</v>
      </c>
      <c r="B7" s="87"/>
      <c r="C7" s="58" t="str">
        <f t="shared" si="0"/>
        <v/>
      </c>
      <c r="D7" s="13"/>
    </row>
    <row r="8" spans="1:4" x14ac:dyDescent="0.2">
      <c r="A8" s="4" t="str">
        <f>'START-UP EXPENSES BUDGET'!A11</f>
        <v>Bank Charges</v>
      </c>
      <c r="B8" s="87"/>
      <c r="C8" s="58" t="str">
        <f t="shared" si="0"/>
        <v/>
      </c>
      <c r="D8" s="14"/>
    </row>
    <row r="9" spans="1:4" x14ac:dyDescent="0.2">
      <c r="A9" s="4" t="str">
        <f>'START-UP EXPENSES BUDGET'!A15</f>
        <v>Contract Services</v>
      </c>
      <c r="B9" s="87"/>
      <c r="C9" s="58" t="str">
        <f t="shared" si="0"/>
        <v/>
      </c>
      <c r="D9" s="14"/>
    </row>
    <row r="10" spans="1:4" x14ac:dyDescent="0.2">
      <c r="A10" s="142" t="str">
        <f>'START-UP EXPENSES BUDGET'!A16</f>
        <v>Credit Card Charges</v>
      </c>
      <c r="B10" s="87"/>
      <c r="C10" s="58" t="str">
        <f t="shared" si="0"/>
        <v/>
      </c>
      <c r="D10" s="14"/>
    </row>
    <row r="11" spans="1:4" x14ac:dyDescent="0.2">
      <c r="A11" s="4" t="str">
        <f>'START-UP EXPENSES BUDGET'!A19</f>
        <v>Dues &amp; Subscriptions</v>
      </c>
      <c r="B11" s="87"/>
      <c r="C11" s="58" t="str">
        <f t="shared" si="0"/>
        <v/>
      </c>
      <c r="D11" s="15"/>
    </row>
    <row r="12" spans="1:4" x14ac:dyDescent="0.2">
      <c r="A12" s="4" t="str">
        <f>'START-UP EXPENSES BUDGET'!A20</f>
        <v>Furniture, Fixtures &amp; Equipment</v>
      </c>
      <c r="B12" s="87"/>
      <c r="C12" s="58" t="str">
        <f t="shared" si="0"/>
        <v/>
      </c>
      <c r="D12" s="15"/>
    </row>
    <row r="13" spans="1:4" x14ac:dyDescent="0.2">
      <c r="A13" s="4" t="str">
        <f>'START-UP EXPENSES BUDGET'!A28</f>
        <v>Insurance</v>
      </c>
      <c r="B13" s="87"/>
      <c r="C13" s="58" t="str">
        <f t="shared" si="0"/>
        <v/>
      </c>
      <c r="D13" s="14"/>
    </row>
    <row r="14" spans="1:4" x14ac:dyDescent="0.2">
      <c r="A14" s="57" t="s">
        <v>187</v>
      </c>
      <c r="B14" s="87"/>
      <c r="C14" s="58" t="str">
        <f t="shared" si="0"/>
        <v/>
      </c>
      <c r="D14" s="14"/>
    </row>
    <row r="15" spans="1:4" x14ac:dyDescent="0.2">
      <c r="A15" s="4" t="str">
        <f>'START-UP EXPENSES BUDGET'!A29</f>
        <v>Interest, Other</v>
      </c>
      <c r="B15" s="87"/>
      <c r="C15" s="58" t="str">
        <f t="shared" ref="C15:C27" si="1">IF($B$40=0,"",B15/$B$40)</f>
        <v/>
      </c>
      <c r="D15" s="14"/>
    </row>
    <row r="16" spans="1:4" x14ac:dyDescent="0.2">
      <c r="A16" s="4" t="str">
        <f>'START-UP EXPENSES BUDGET'!A31</f>
        <v>Legal Fees</v>
      </c>
      <c r="B16" s="87"/>
      <c r="C16" s="58" t="str">
        <f t="shared" si="1"/>
        <v/>
      </c>
      <c r="D16" s="14"/>
    </row>
    <row r="17" spans="1:4" x14ac:dyDescent="0.2">
      <c r="A17" s="57" t="s">
        <v>32</v>
      </c>
      <c r="B17" s="87"/>
      <c r="C17" s="58" t="str">
        <f t="shared" si="1"/>
        <v/>
      </c>
      <c r="D17" s="14"/>
    </row>
    <row r="18" spans="1:4" x14ac:dyDescent="0.2">
      <c r="A18" s="4" t="str">
        <f>'START-UP EXPENSES BUDGET'!A33</f>
        <v>Maintenance &amp; Repairs</v>
      </c>
      <c r="B18" s="87"/>
      <c r="C18" s="58" t="str">
        <f t="shared" si="1"/>
        <v/>
      </c>
      <c r="D18" s="14"/>
    </row>
    <row r="19" spans="1:4" x14ac:dyDescent="0.2">
      <c r="A19" s="57" t="s">
        <v>35</v>
      </c>
      <c r="B19" s="87"/>
      <c r="C19" s="58" t="str">
        <f t="shared" si="1"/>
        <v/>
      </c>
      <c r="D19" s="14"/>
    </row>
    <row r="20" spans="1:4" x14ac:dyDescent="0.2">
      <c r="A20" s="57" t="s">
        <v>43</v>
      </c>
      <c r="B20" s="88"/>
      <c r="C20" s="58" t="str">
        <f t="shared" si="1"/>
        <v/>
      </c>
      <c r="D20" s="14"/>
    </row>
    <row r="21" spans="1:4" x14ac:dyDescent="0.2">
      <c r="A21" s="4" t="str">
        <f>'START-UP EXPENSES BUDGET'!A35</f>
        <v xml:space="preserve">   Salaries &amp; Wages</v>
      </c>
      <c r="B21" s="87"/>
      <c r="C21" s="58" t="str">
        <f t="shared" si="1"/>
        <v/>
      </c>
      <c r="D21" s="14"/>
    </row>
    <row r="22" spans="1:4" x14ac:dyDescent="0.2">
      <c r="A22" s="4" t="str">
        <f>'START-UP EXPENSES BUDGET'!A36</f>
        <v xml:space="preserve">   Payroll Taxes</v>
      </c>
      <c r="B22" s="87"/>
      <c r="C22" s="58" t="str">
        <f t="shared" si="1"/>
        <v/>
      </c>
      <c r="D22" s="14"/>
    </row>
    <row r="23" spans="1:4" x14ac:dyDescent="0.2">
      <c r="A23" s="4" t="str">
        <f>'START-UP EXPENSES BUDGET'!A37</f>
        <v xml:space="preserve">   Employee Benefits</v>
      </c>
      <c r="B23" s="87"/>
      <c r="C23" s="58" t="str">
        <f t="shared" si="1"/>
        <v/>
      </c>
      <c r="D23" s="14"/>
    </row>
    <row r="24" spans="1:4" x14ac:dyDescent="0.2">
      <c r="A24" s="4" t="str">
        <f>'START-UP EXPENSES BUDGET'!A40</f>
        <v>Postage &amp; Shipping</v>
      </c>
      <c r="B24" s="87"/>
      <c r="C24" s="58" t="str">
        <f t="shared" si="1"/>
        <v/>
      </c>
      <c r="D24" s="14"/>
    </row>
    <row r="25" spans="1:4" x14ac:dyDescent="0.2">
      <c r="A25" s="57" t="s">
        <v>37</v>
      </c>
      <c r="B25" s="87"/>
      <c r="C25" s="58" t="str">
        <f t="shared" si="1"/>
        <v/>
      </c>
      <c r="D25" s="14"/>
    </row>
    <row r="26" spans="1:4" x14ac:dyDescent="0.2">
      <c r="A26" s="4" t="str">
        <f>'START-UP EXPENSES BUDGET'!A42</f>
        <v>Professional Fees, Other</v>
      </c>
      <c r="B26" s="87"/>
      <c r="C26" s="58" t="str">
        <f t="shared" si="1"/>
        <v/>
      </c>
      <c r="D26" s="14"/>
    </row>
    <row r="27" spans="1:4" x14ac:dyDescent="0.2">
      <c r="A27" s="4" t="str">
        <f>'START-UP EXPENSES BUDGET'!A43</f>
        <v>Rent</v>
      </c>
      <c r="B27" s="87"/>
      <c r="C27" s="58" t="str">
        <f t="shared" si="1"/>
        <v/>
      </c>
      <c r="D27" s="57"/>
    </row>
    <row r="28" spans="1:4" x14ac:dyDescent="0.2">
      <c r="A28" s="4" t="str">
        <f>'START-UP EXPENSES BUDGET'!A44</f>
        <v>Supplies (Office &amp; Operating)</v>
      </c>
      <c r="B28" s="87"/>
      <c r="C28" s="58" t="str">
        <f t="shared" ref="C28:C40" si="2">IF($B$40=0,"",B28/$B$40)</f>
        <v/>
      </c>
      <c r="D28" s="14"/>
    </row>
    <row r="29" spans="1:4" x14ac:dyDescent="0.2">
      <c r="A29" s="4" t="str">
        <f>'START-UP EXPENSES BUDGET'!A45</f>
        <v xml:space="preserve">Taxes </v>
      </c>
      <c r="B29" s="87"/>
      <c r="C29" s="58" t="str">
        <f t="shared" si="2"/>
        <v/>
      </c>
      <c r="D29" s="14"/>
    </row>
    <row r="30" spans="1:4" x14ac:dyDescent="0.2">
      <c r="A30" s="4" t="str">
        <f>'START-UP EXPENSES BUDGET'!A46</f>
        <v xml:space="preserve">Telephone/Internet </v>
      </c>
      <c r="B30" s="87"/>
      <c r="C30" s="58" t="str">
        <f t="shared" si="2"/>
        <v/>
      </c>
      <c r="D30" s="14"/>
    </row>
    <row r="31" spans="1:4" x14ac:dyDescent="0.2">
      <c r="A31" s="4" t="str">
        <f>'START-UP EXPENSES BUDGET'!A47</f>
        <v>Travel &amp; Entertainment</v>
      </c>
      <c r="B31" s="87"/>
      <c r="C31" s="58" t="str">
        <f t="shared" si="2"/>
        <v/>
      </c>
    </row>
    <row r="32" spans="1:4" x14ac:dyDescent="0.2">
      <c r="A32" s="4" t="str">
        <f>'START-UP EXPENSES BUDGET'!A48</f>
        <v>Utilities</v>
      </c>
      <c r="B32" s="87"/>
      <c r="C32" s="58" t="str">
        <f t="shared" si="2"/>
        <v/>
      </c>
      <c r="D32" s="14"/>
    </row>
    <row r="33" spans="1:4" x14ac:dyDescent="0.2">
      <c r="A33" s="4" t="str">
        <f>'START-UP EXPENSES BUDGET'!A49</f>
        <v>Vehicle Expenses</v>
      </c>
      <c r="B33" s="87"/>
      <c r="C33" s="58" t="str">
        <f>IF($B$40=0,"",B33/$B$40)</f>
        <v/>
      </c>
      <c r="D33" s="14"/>
    </row>
    <row r="34" spans="1:4" x14ac:dyDescent="0.2">
      <c r="A34" s="4" t="str">
        <f>'START-UP EXPENSES BUDGET'!A51</f>
        <v>Miscellaneous</v>
      </c>
      <c r="B34" s="87"/>
      <c r="C34" s="58" t="str">
        <f t="shared" si="2"/>
        <v/>
      </c>
      <c r="D34" s="14"/>
    </row>
    <row r="35" spans="1:4" x14ac:dyDescent="0.2">
      <c r="A35" s="4" t="str">
        <f>'START-UP EXPENSES BUDGET'!A52</f>
        <v>Other</v>
      </c>
      <c r="B35" s="87"/>
      <c r="C35" s="58" t="str">
        <f t="shared" si="2"/>
        <v/>
      </c>
      <c r="D35" s="14"/>
    </row>
    <row r="36" spans="1:4" x14ac:dyDescent="0.2">
      <c r="A36" s="4" t="str">
        <f>'START-UP EXPENSES BUDGET'!A53</f>
        <v>Other</v>
      </c>
      <c r="B36" s="87"/>
      <c r="C36" s="58" t="str">
        <f t="shared" si="2"/>
        <v/>
      </c>
      <c r="D36" s="14"/>
    </row>
    <row r="37" spans="1:4" x14ac:dyDescent="0.2">
      <c r="A37" s="57"/>
      <c r="B37" s="87"/>
      <c r="C37" s="58" t="str">
        <f t="shared" si="2"/>
        <v/>
      </c>
      <c r="D37" s="14"/>
    </row>
    <row r="38" spans="1:4" x14ac:dyDescent="0.2">
      <c r="A38" s="57"/>
      <c r="B38" s="87"/>
      <c r="C38" s="58" t="str">
        <f t="shared" si="2"/>
        <v/>
      </c>
      <c r="D38" s="14"/>
    </row>
    <row r="39" spans="1:4" x14ac:dyDescent="0.2">
      <c r="A39" s="57"/>
      <c r="B39" s="90"/>
      <c r="C39" s="58" t="str">
        <f t="shared" si="2"/>
        <v/>
      </c>
      <c r="D39" s="14"/>
    </row>
    <row r="40" spans="1:4" x14ac:dyDescent="0.2">
      <c r="A40" s="6" t="s">
        <v>40</v>
      </c>
      <c r="B40" s="91">
        <f>SUM(B5:B38)</f>
        <v>0</v>
      </c>
      <c r="C40" s="58" t="str">
        <f t="shared" si="2"/>
        <v/>
      </c>
      <c r="D40" s="47"/>
    </row>
    <row r="41" spans="1:4" x14ac:dyDescent="0.2">
      <c r="A41" s="53"/>
      <c r="B41" s="55"/>
      <c r="C41" s="56"/>
      <c r="D41" s="54"/>
    </row>
    <row r="42" spans="1:4" x14ac:dyDescent="0.2">
      <c r="A42" s="51"/>
    </row>
    <row r="53" spans="1:1" x14ac:dyDescent="0.2">
      <c r="A53" s="52"/>
    </row>
  </sheetData>
  <phoneticPr fontId="22" type="noConversion"/>
  <pageMargins left="0.7" right="0.7" top="0.75" bottom="0.75" header="0.3" footer="0.3"/>
  <pageSetup scale="94" orientation="portrait"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autoPageBreaks="0"/>
  </sheetPr>
  <dimension ref="A1:Q234"/>
  <sheetViews>
    <sheetView showGridLines="0" zoomScaleNormal="100" workbookViewId="0">
      <selection activeCell="F3" sqref="F3"/>
    </sheetView>
  </sheetViews>
  <sheetFormatPr baseColWidth="10" defaultColWidth="9.1640625" defaultRowHeight="13" x14ac:dyDescent="0.15"/>
  <cols>
    <col min="1" max="1" width="1.6640625" style="147" customWidth="1"/>
    <col min="2" max="2" width="6.1640625" style="147" customWidth="1"/>
    <col min="3" max="3" width="13.33203125" style="147" customWidth="1"/>
    <col min="4" max="9" width="11.6640625" style="147" customWidth="1"/>
    <col min="10" max="10" width="14.5" style="147" customWidth="1"/>
    <col min="11" max="11" width="4.6640625" style="147" customWidth="1"/>
    <col min="12" max="16384" width="9.1640625" style="147"/>
  </cols>
  <sheetData>
    <row r="1" spans="1:17" ht="49" customHeight="1" x14ac:dyDescent="0.25">
      <c r="A1" s="143"/>
      <c r="B1" s="144" t="s">
        <v>250</v>
      </c>
      <c r="C1" s="145"/>
      <c r="D1" s="145"/>
      <c r="E1" s="145"/>
      <c r="F1" s="145"/>
      <c r="G1" s="145"/>
      <c r="H1" s="145"/>
      <c r="I1" s="145"/>
      <c r="J1" s="145"/>
      <c r="K1" s="143"/>
      <c r="L1" s="143"/>
      <c r="M1" s="143"/>
      <c r="N1" s="146"/>
      <c r="O1" s="146"/>
      <c r="P1" s="146"/>
      <c r="Q1" s="143"/>
    </row>
    <row r="2" spans="1:17" ht="4.5" customHeight="1" x14ac:dyDescent="0.15">
      <c r="A2" s="148"/>
      <c r="B2" s="149"/>
      <c r="C2" s="150"/>
      <c r="D2" s="150"/>
      <c r="E2" s="150"/>
      <c r="F2" s="150"/>
      <c r="G2" s="150"/>
      <c r="H2" s="150"/>
      <c r="I2" s="150"/>
      <c r="J2" s="150"/>
      <c r="K2" s="148"/>
      <c r="L2" s="148"/>
      <c r="M2" s="148"/>
      <c r="N2" s="151"/>
      <c r="O2" s="151"/>
      <c r="P2" s="151"/>
      <c r="Q2" s="148"/>
    </row>
    <row r="3" spans="1:17" ht="18" customHeight="1" x14ac:dyDescent="0.15">
      <c r="A3" s="148"/>
      <c r="B3" s="203" t="s">
        <v>205</v>
      </c>
      <c r="C3" s="204"/>
      <c r="D3" s="204"/>
      <c r="E3" s="205"/>
      <c r="F3" s="148"/>
      <c r="G3" s="203" t="s">
        <v>206</v>
      </c>
      <c r="H3" s="204"/>
      <c r="I3" s="204"/>
      <c r="J3" s="205"/>
      <c r="K3" s="148"/>
      <c r="L3" s="148"/>
      <c r="M3" s="148"/>
      <c r="N3" s="151"/>
      <c r="O3" s="151"/>
      <c r="P3" s="151"/>
      <c r="Q3" s="148"/>
    </row>
    <row r="4" spans="1:17" ht="12" customHeight="1" x14ac:dyDescent="0.15">
      <c r="A4" s="152"/>
      <c r="B4" s="206" t="s">
        <v>207</v>
      </c>
      <c r="C4" s="207"/>
      <c r="D4" s="208"/>
      <c r="E4" s="153"/>
      <c r="F4" s="148"/>
      <c r="G4" s="206" t="s">
        <v>208</v>
      </c>
      <c r="H4" s="207"/>
      <c r="I4" s="208"/>
      <c r="J4" s="154" t="str">
        <f>IF(AND(ISNUMBER(E4),ISNUMBER(E5),ISNUMBER(E6),ISNUMBER(E7)),J5*12,"")</f>
        <v/>
      </c>
      <c r="K4" s="152"/>
      <c r="L4" s="152"/>
      <c r="M4" s="152"/>
      <c r="N4" s="155"/>
      <c r="O4" s="155"/>
      <c r="P4" s="155"/>
      <c r="Q4" s="152"/>
    </row>
    <row r="5" spans="1:17" ht="12" customHeight="1" x14ac:dyDescent="0.15">
      <c r="A5" s="152"/>
      <c r="B5" s="206" t="s">
        <v>209</v>
      </c>
      <c r="C5" s="207"/>
      <c r="D5" s="208"/>
      <c r="E5" s="156"/>
      <c r="F5" s="148"/>
      <c r="G5" s="206" t="s">
        <v>210</v>
      </c>
      <c r="H5" s="207"/>
      <c r="I5" s="208"/>
      <c r="J5" s="154" t="str">
        <f>IF(AND(ISNUMBER(E4),ISNUMBER(E5),ISNUMBER(E6),ISNUMBER(E7)),ROUND(PMT(E5/12,Q208,-E4),2),"")</f>
        <v/>
      </c>
      <c r="K5" s="152"/>
      <c r="L5" s="152"/>
      <c r="M5" s="152"/>
      <c r="N5" s="155"/>
      <c r="O5" s="155"/>
      <c r="P5" s="155"/>
      <c r="Q5" s="152"/>
    </row>
    <row r="6" spans="1:17" ht="12" customHeight="1" x14ac:dyDescent="0.15">
      <c r="A6" s="152"/>
      <c r="B6" s="206" t="s">
        <v>211</v>
      </c>
      <c r="C6" s="207"/>
      <c r="D6" s="208"/>
      <c r="E6" s="157"/>
      <c r="F6" s="148"/>
      <c r="G6" s="206" t="s">
        <v>212</v>
      </c>
      <c r="H6" s="207"/>
      <c r="I6" s="208"/>
      <c r="J6" s="154" t="str">
        <f>IF(AND(ISNUMBER(E4),ISNUMBER(E5),ISNUMBER(E6),ISNUMBER(E7)),VLOOKUP("Dec",C12:J23,7,0),"")</f>
        <v/>
      </c>
      <c r="K6" s="152"/>
      <c r="L6" s="152"/>
      <c r="M6" s="152"/>
      <c r="N6" s="155"/>
      <c r="O6" s="155"/>
      <c r="P6" s="155"/>
      <c r="Q6" s="152"/>
    </row>
    <row r="7" spans="1:17" ht="12" customHeight="1" x14ac:dyDescent="0.15">
      <c r="A7" s="152"/>
      <c r="B7" s="206" t="s">
        <v>213</v>
      </c>
      <c r="C7" s="207"/>
      <c r="D7" s="208"/>
      <c r="E7" s="158"/>
      <c r="F7" s="148"/>
      <c r="G7" s="206" t="s">
        <v>214</v>
      </c>
      <c r="H7" s="207"/>
      <c r="I7" s="208"/>
      <c r="J7" s="154" t="str">
        <f>IF(AND(ISNUMBER(E4),ISNUMBER(E5),ISNUMBER(E6),ISNUMBER(E7)),MAX(I23,H27:H56),"")</f>
        <v/>
      </c>
      <c r="K7" s="152"/>
      <c r="L7" s="152"/>
      <c r="M7" s="152"/>
      <c r="N7" s="155"/>
      <c r="O7" s="155"/>
      <c r="P7" s="155"/>
      <c r="Q7" s="152"/>
    </row>
    <row r="8" spans="1:17" ht="12" customHeight="1" x14ac:dyDescent="0.15">
      <c r="A8" s="152"/>
      <c r="B8" s="206" t="s">
        <v>215</v>
      </c>
      <c r="C8" s="207"/>
      <c r="D8" s="208"/>
      <c r="E8" s="157"/>
      <c r="F8" s="148"/>
      <c r="G8" s="206" t="s">
        <v>216</v>
      </c>
      <c r="H8" s="207"/>
      <c r="I8" s="208"/>
      <c r="J8" s="154" t="str">
        <f>IF(AND(ISNUMBER(E4),ISNUMBER(E5),ISNUMBER(E6),ISNUMBER(E7)),J7+E4,"")</f>
        <v/>
      </c>
      <c r="K8" s="152"/>
      <c r="L8" s="152"/>
      <c r="M8" s="152"/>
      <c r="N8" s="155"/>
      <c r="O8" s="155"/>
      <c r="P8" s="155"/>
      <c r="Q8" s="152"/>
    </row>
    <row r="9" spans="1:17" ht="10" customHeight="1" x14ac:dyDescent="0.15">
      <c r="A9" s="148"/>
      <c r="B9" s="148"/>
      <c r="C9" s="148"/>
      <c r="D9" s="148"/>
      <c r="E9" s="148"/>
      <c r="F9" s="148"/>
      <c r="G9" s="148"/>
      <c r="H9" s="148"/>
      <c r="I9" s="148"/>
      <c r="J9" s="148"/>
      <c r="K9" s="148"/>
      <c r="L9" s="148"/>
      <c r="M9" s="148"/>
      <c r="N9" s="151"/>
      <c r="O9" s="151"/>
      <c r="P9" s="151"/>
      <c r="Q9" s="148"/>
    </row>
    <row r="10" spans="1:17" ht="18" customHeight="1" x14ac:dyDescent="0.15">
      <c r="A10" s="148"/>
      <c r="B10" s="203" t="s">
        <v>217</v>
      </c>
      <c r="C10" s="204"/>
      <c r="D10" s="204"/>
      <c r="E10" s="204"/>
      <c r="F10" s="204"/>
      <c r="G10" s="204"/>
      <c r="H10" s="204"/>
      <c r="I10" s="204"/>
      <c r="J10" s="205"/>
      <c r="K10" s="148"/>
      <c r="L10" s="148"/>
      <c r="M10" s="148"/>
      <c r="N10" s="151"/>
      <c r="O10" s="151"/>
      <c r="P10" s="151"/>
      <c r="Q10" s="148"/>
    </row>
    <row r="11" spans="1:17" ht="27" customHeight="1" x14ac:dyDescent="0.15">
      <c r="A11" s="159"/>
      <c r="B11" s="160" t="s">
        <v>218</v>
      </c>
      <c r="C11" s="161" t="s">
        <v>219</v>
      </c>
      <c r="D11" s="161" t="s">
        <v>220</v>
      </c>
      <c r="E11" s="161" t="s">
        <v>221</v>
      </c>
      <c r="F11" s="161" t="s">
        <v>222</v>
      </c>
      <c r="G11" s="161" t="s">
        <v>223</v>
      </c>
      <c r="H11" s="161" t="s">
        <v>224</v>
      </c>
      <c r="I11" s="161" t="s">
        <v>225</v>
      </c>
      <c r="J11" s="162" t="s">
        <v>226</v>
      </c>
      <c r="K11" s="159"/>
      <c r="L11" s="159"/>
      <c r="M11" s="159"/>
      <c r="N11" s="163"/>
      <c r="O11" s="163"/>
      <c r="P11" s="163"/>
      <c r="Q11" s="159"/>
    </row>
    <row r="12" spans="1:17" ht="11.75" customHeight="1" x14ac:dyDescent="0.15">
      <c r="A12" s="152"/>
      <c r="B12" s="164">
        <f>IF(SUM(O192)=1,E7,"")</f>
        <v>0</v>
      </c>
      <c r="C12" s="165" t="str">
        <f>VLOOKUP(O192,M192:N203,2)</f>
        <v>Jan</v>
      </c>
      <c r="D12" s="154" t="str">
        <f>IF(ISTEXT(J4),"",E4)</f>
        <v/>
      </c>
      <c r="E12" s="154" t="str">
        <f t="shared" ref="E12:E23" si="0">IF(ISTEXT(J$5),"",J$5)</f>
        <v/>
      </c>
      <c r="F12" s="154" t="str">
        <f t="shared" ref="F12:F23" si="1">IF(ISTEXT(J$4),"",E12-G12)</f>
        <v/>
      </c>
      <c r="G12" s="154" t="str">
        <f t="shared" ref="G12:G23" si="2">IF(ISTEXT(J$4),"",ROUND(D12*(E$5/12),2))</f>
        <v/>
      </c>
      <c r="H12" s="154" t="str">
        <f>IF(ISTEXT($J$4),"",SUM(F$12:F12))</f>
        <v/>
      </c>
      <c r="I12" s="154" t="str">
        <f>IF(ISTEXT($J$4),"",SUM(G$12:G12))</f>
        <v/>
      </c>
      <c r="J12" s="154" t="str">
        <f t="shared" ref="J12:J23" si="3">IF(ISTEXT(J$4),"",D12-F12)</f>
        <v/>
      </c>
      <c r="K12" s="152"/>
      <c r="L12" s="152"/>
      <c r="M12" s="152"/>
      <c r="N12" s="155"/>
      <c r="O12" s="155"/>
      <c r="P12" s="155"/>
      <c r="Q12" s="152"/>
    </row>
    <row r="13" spans="1:17" ht="11.75" customHeight="1" x14ac:dyDescent="0.15">
      <c r="A13" s="152"/>
      <c r="B13" s="164" t="str">
        <f>IF(O193=1,E7+1,"")</f>
        <v/>
      </c>
      <c r="C13" s="165" t="str">
        <f>VLOOKUP(O193,M192:N203,2)</f>
        <v>Feb</v>
      </c>
      <c r="D13" s="154" t="str">
        <f t="shared" ref="D13:D23" si="4">IF(ISTEXT(J$4),"",J12)</f>
        <v/>
      </c>
      <c r="E13" s="154" t="str">
        <f t="shared" si="0"/>
        <v/>
      </c>
      <c r="F13" s="154" t="str">
        <f t="shared" si="1"/>
        <v/>
      </c>
      <c r="G13" s="154" t="str">
        <f t="shared" si="2"/>
        <v/>
      </c>
      <c r="H13" s="154" t="str">
        <f>IF(ISTEXT($J$4),"",SUM(F$12:F13))</f>
        <v/>
      </c>
      <c r="I13" s="154" t="str">
        <f>IF(ISTEXT($J$4),"",SUM(G$12:G13))</f>
        <v/>
      </c>
      <c r="J13" s="154" t="str">
        <f t="shared" si="3"/>
        <v/>
      </c>
      <c r="K13" s="152"/>
      <c r="L13" s="152"/>
      <c r="M13" s="152"/>
      <c r="N13" s="155"/>
      <c r="O13" s="155"/>
      <c r="P13" s="155"/>
      <c r="Q13" s="152"/>
    </row>
    <row r="14" spans="1:17" ht="11.75" customHeight="1" x14ac:dyDescent="0.15">
      <c r="A14" s="152"/>
      <c r="B14" s="164" t="str">
        <f>IF(O194=1,E7+1,"")</f>
        <v/>
      </c>
      <c r="C14" s="165" t="str">
        <f>VLOOKUP(O194,M192:N203,2)</f>
        <v>Mar</v>
      </c>
      <c r="D14" s="154" t="str">
        <f t="shared" si="4"/>
        <v/>
      </c>
      <c r="E14" s="154" t="str">
        <f t="shared" si="0"/>
        <v/>
      </c>
      <c r="F14" s="154" t="str">
        <f t="shared" si="1"/>
        <v/>
      </c>
      <c r="G14" s="154" t="str">
        <f t="shared" si="2"/>
        <v/>
      </c>
      <c r="H14" s="154" t="str">
        <f>IF(ISTEXT($J$4),"",SUM(F$12:F14))</f>
        <v/>
      </c>
      <c r="I14" s="154" t="str">
        <f>IF(ISTEXT($J$4),"",SUM(G$12:G14))</f>
        <v/>
      </c>
      <c r="J14" s="154" t="str">
        <f t="shared" si="3"/>
        <v/>
      </c>
      <c r="K14" s="152"/>
      <c r="L14" s="152"/>
      <c r="M14" s="152"/>
      <c r="N14" s="155"/>
      <c r="O14" s="155"/>
      <c r="P14" s="155"/>
      <c r="Q14" s="152"/>
    </row>
    <row r="15" spans="1:17" ht="11.75" customHeight="1" x14ac:dyDescent="0.15">
      <c r="A15" s="152"/>
      <c r="B15" s="164" t="str">
        <f>IF(O195=1,E7+1,"")</f>
        <v/>
      </c>
      <c r="C15" s="165" t="str">
        <f>VLOOKUP(O195,M192:N203,2)</f>
        <v>Apr</v>
      </c>
      <c r="D15" s="154" t="str">
        <f t="shared" si="4"/>
        <v/>
      </c>
      <c r="E15" s="154" t="str">
        <f t="shared" si="0"/>
        <v/>
      </c>
      <c r="F15" s="154" t="str">
        <f t="shared" si="1"/>
        <v/>
      </c>
      <c r="G15" s="154" t="str">
        <f t="shared" si="2"/>
        <v/>
      </c>
      <c r="H15" s="154" t="str">
        <f>IF(ISTEXT($J$4),"",SUM(F$12:F15))</f>
        <v/>
      </c>
      <c r="I15" s="154" t="str">
        <f>IF(ISTEXT($J$4),"",SUM(G$12:G15))</f>
        <v/>
      </c>
      <c r="J15" s="154" t="str">
        <f t="shared" si="3"/>
        <v/>
      </c>
      <c r="K15" s="152"/>
      <c r="L15" s="152"/>
      <c r="M15" s="152"/>
      <c r="N15" s="155"/>
      <c r="O15" s="155"/>
      <c r="P15" s="155"/>
      <c r="Q15" s="152"/>
    </row>
    <row r="16" spans="1:17" ht="11.75" customHeight="1" x14ac:dyDescent="0.15">
      <c r="A16" s="152"/>
      <c r="B16" s="164" t="str">
        <f>IF(O196=1,E7+1,"")</f>
        <v/>
      </c>
      <c r="C16" s="165" t="str">
        <f>VLOOKUP(O196,M192:N203,2)</f>
        <v>May</v>
      </c>
      <c r="D16" s="154" t="str">
        <f t="shared" si="4"/>
        <v/>
      </c>
      <c r="E16" s="154" t="str">
        <f t="shared" si="0"/>
        <v/>
      </c>
      <c r="F16" s="154" t="str">
        <f t="shared" si="1"/>
        <v/>
      </c>
      <c r="G16" s="154" t="str">
        <f t="shared" si="2"/>
        <v/>
      </c>
      <c r="H16" s="154" t="str">
        <f>IF(ISTEXT($J$4),"",SUM(F$12:F16))</f>
        <v/>
      </c>
      <c r="I16" s="154" t="str">
        <f>IF(ISTEXT($J$4),"",SUM(G$12:G16))</f>
        <v/>
      </c>
      <c r="J16" s="154" t="str">
        <f t="shared" si="3"/>
        <v/>
      </c>
      <c r="K16" s="152"/>
      <c r="L16" s="152"/>
      <c r="M16" s="152"/>
      <c r="N16" s="155"/>
      <c r="O16" s="155"/>
      <c r="P16" s="155"/>
      <c r="Q16" s="152"/>
    </row>
    <row r="17" spans="1:17" ht="11.75" customHeight="1" x14ac:dyDescent="0.15">
      <c r="A17" s="152"/>
      <c r="B17" s="164" t="str">
        <f>IF(O197=1,E7+1,"")</f>
        <v/>
      </c>
      <c r="C17" s="165" t="str">
        <f>VLOOKUP(O197,M192:N203,2)</f>
        <v>Jun</v>
      </c>
      <c r="D17" s="154" t="str">
        <f t="shared" si="4"/>
        <v/>
      </c>
      <c r="E17" s="154" t="str">
        <f t="shared" si="0"/>
        <v/>
      </c>
      <c r="F17" s="154" t="str">
        <f t="shared" si="1"/>
        <v/>
      </c>
      <c r="G17" s="154" t="str">
        <f t="shared" si="2"/>
        <v/>
      </c>
      <c r="H17" s="154" t="str">
        <f>IF(ISTEXT($J$4),"",SUM(F$12:F17))</f>
        <v/>
      </c>
      <c r="I17" s="154" t="str">
        <f>IF(ISTEXT($J$4),"",SUM(G$12:G17))</f>
        <v/>
      </c>
      <c r="J17" s="154" t="str">
        <f t="shared" si="3"/>
        <v/>
      </c>
      <c r="K17" s="152"/>
      <c r="L17" s="152"/>
      <c r="M17" s="152"/>
      <c r="N17" s="155"/>
      <c r="O17" s="155"/>
      <c r="P17" s="155"/>
      <c r="Q17" s="152"/>
    </row>
    <row r="18" spans="1:17" ht="11.75" customHeight="1" x14ac:dyDescent="0.15">
      <c r="A18" s="152"/>
      <c r="B18" s="164" t="str">
        <f>IF(O198=1,E7+1,"")</f>
        <v/>
      </c>
      <c r="C18" s="165" t="str">
        <f>VLOOKUP(O198,M192:N203,2)</f>
        <v>Jul</v>
      </c>
      <c r="D18" s="154" t="str">
        <f t="shared" si="4"/>
        <v/>
      </c>
      <c r="E18" s="154" t="str">
        <f t="shared" si="0"/>
        <v/>
      </c>
      <c r="F18" s="154" t="str">
        <f t="shared" si="1"/>
        <v/>
      </c>
      <c r="G18" s="154" t="str">
        <f t="shared" si="2"/>
        <v/>
      </c>
      <c r="H18" s="154" t="str">
        <f>IF(ISTEXT($J$4),"",SUM(F$12:F18))</f>
        <v/>
      </c>
      <c r="I18" s="154" t="str">
        <f>IF(ISTEXT($J$4),"",SUM(G$12:G18))</f>
        <v/>
      </c>
      <c r="J18" s="154" t="str">
        <f t="shared" si="3"/>
        <v/>
      </c>
      <c r="K18" s="152"/>
      <c r="L18" s="152"/>
      <c r="M18" s="152"/>
      <c r="N18" s="155"/>
      <c r="O18" s="155"/>
      <c r="P18" s="155"/>
      <c r="Q18" s="152"/>
    </row>
    <row r="19" spans="1:17" ht="11.75" customHeight="1" x14ac:dyDescent="0.15">
      <c r="A19" s="152"/>
      <c r="B19" s="164" t="str">
        <f>IF(O199=1,E7+1,"")</f>
        <v/>
      </c>
      <c r="C19" s="165" t="str">
        <f>VLOOKUP(O199,M192:N203,2)</f>
        <v>Aug</v>
      </c>
      <c r="D19" s="154" t="str">
        <f t="shared" si="4"/>
        <v/>
      </c>
      <c r="E19" s="154" t="str">
        <f t="shared" si="0"/>
        <v/>
      </c>
      <c r="F19" s="154" t="str">
        <f t="shared" si="1"/>
        <v/>
      </c>
      <c r="G19" s="154" t="str">
        <f t="shared" si="2"/>
        <v/>
      </c>
      <c r="H19" s="154" t="str">
        <f>IF(ISTEXT($J$4),"",SUM(F$12:F19))</f>
        <v/>
      </c>
      <c r="I19" s="154" t="str">
        <f>IF(ISTEXT($J$4),"",SUM(G$12:G19))</f>
        <v/>
      </c>
      <c r="J19" s="154" t="str">
        <f t="shared" si="3"/>
        <v/>
      </c>
      <c r="K19" s="152"/>
      <c r="L19" s="152"/>
      <c r="M19" s="152"/>
      <c r="N19" s="155"/>
      <c r="O19" s="155"/>
      <c r="P19" s="155"/>
      <c r="Q19" s="152"/>
    </row>
    <row r="20" spans="1:17" ht="11.75" customHeight="1" x14ac:dyDescent="0.15">
      <c r="A20" s="152"/>
      <c r="B20" s="164" t="str">
        <f>IF(O200=1,E7+1,"")</f>
        <v/>
      </c>
      <c r="C20" s="165" t="str">
        <f>VLOOKUP(O200,M192:N203,2)</f>
        <v>Sep</v>
      </c>
      <c r="D20" s="154" t="str">
        <f t="shared" si="4"/>
        <v/>
      </c>
      <c r="E20" s="154" t="str">
        <f t="shared" si="0"/>
        <v/>
      </c>
      <c r="F20" s="154" t="str">
        <f t="shared" si="1"/>
        <v/>
      </c>
      <c r="G20" s="154" t="str">
        <f t="shared" si="2"/>
        <v/>
      </c>
      <c r="H20" s="154" t="str">
        <f>IF(ISTEXT($J$4),"",SUM(F$12:F20))</f>
        <v/>
      </c>
      <c r="I20" s="154" t="str">
        <f>IF(ISTEXT($J$4),"",SUM(G$12:G20))</f>
        <v/>
      </c>
      <c r="J20" s="154" t="str">
        <f t="shared" si="3"/>
        <v/>
      </c>
      <c r="K20" s="152"/>
      <c r="L20" s="152"/>
      <c r="M20" s="152"/>
      <c r="N20" s="155"/>
      <c r="O20" s="155"/>
      <c r="P20" s="155"/>
      <c r="Q20" s="152"/>
    </row>
    <row r="21" spans="1:17" ht="11.75" customHeight="1" x14ac:dyDescent="0.15">
      <c r="A21" s="152"/>
      <c r="B21" s="164" t="str">
        <f>IF(O201=1,E7+1,"")</f>
        <v/>
      </c>
      <c r="C21" s="164" t="str">
        <f>VLOOKUP(O201,M192:N203,2)</f>
        <v>Oct</v>
      </c>
      <c r="D21" s="154" t="str">
        <f t="shared" si="4"/>
        <v/>
      </c>
      <c r="E21" s="154" t="str">
        <f t="shared" si="0"/>
        <v/>
      </c>
      <c r="F21" s="154" t="str">
        <f t="shared" si="1"/>
        <v/>
      </c>
      <c r="G21" s="154" t="str">
        <f t="shared" si="2"/>
        <v/>
      </c>
      <c r="H21" s="154" t="str">
        <f>IF(ISTEXT($J$4),"",SUM(F$12:F21))</f>
        <v/>
      </c>
      <c r="I21" s="154" t="str">
        <f>IF(ISTEXT($J$4),"",SUM(G$12:G21))</f>
        <v/>
      </c>
      <c r="J21" s="154" t="str">
        <f t="shared" si="3"/>
        <v/>
      </c>
      <c r="K21" s="152"/>
      <c r="L21" s="152"/>
      <c r="M21" s="152"/>
      <c r="N21" s="155"/>
      <c r="O21" s="155"/>
      <c r="P21" s="155"/>
      <c r="Q21" s="152"/>
    </row>
    <row r="22" spans="1:17" ht="11.75" customHeight="1" x14ac:dyDescent="0.15">
      <c r="A22" s="152"/>
      <c r="B22" s="164" t="str">
        <f>IF(O202=1,E7+1,"")</f>
        <v/>
      </c>
      <c r="C22" s="165" t="str">
        <f>VLOOKUP(O202,M192:N203,2)</f>
        <v>Nov</v>
      </c>
      <c r="D22" s="154" t="str">
        <f t="shared" si="4"/>
        <v/>
      </c>
      <c r="E22" s="154" t="str">
        <f t="shared" si="0"/>
        <v/>
      </c>
      <c r="F22" s="154" t="str">
        <f t="shared" si="1"/>
        <v/>
      </c>
      <c r="G22" s="154" t="str">
        <f t="shared" si="2"/>
        <v/>
      </c>
      <c r="H22" s="154" t="str">
        <f>IF(ISTEXT($J$4),"",SUM(F$12:F22))</f>
        <v/>
      </c>
      <c r="I22" s="154" t="str">
        <f>IF(ISTEXT($J$4),"",SUM(G$12:G22))</f>
        <v/>
      </c>
      <c r="J22" s="154" t="str">
        <f t="shared" si="3"/>
        <v/>
      </c>
      <c r="K22" s="152"/>
      <c r="L22" s="152"/>
      <c r="M22" s="152"/>
      <c r="N22" s="155"/>
      <c r="O22" s="155"/>
      <c r="P22" s="155"/>
      <c r="Q22" s="152"/>
    </row>
    <row r="23" spans="1:17" ht="11.75" customHeight="1" x14ac:dyDescent="0.15">
      <c r="A23" s="152"/>
      <c r="B23" s="164" t="str">
        <f>IF(O203=1,E7+1,"")</f>
        <v/>
      </c>
      <c r="C23" s="165" t="str">
        <f>VLOOKUP(O203,M192:N203,2)</f>
        <v>Dec</v>
      </c>
      <c r="D23" s="154" t="str">
        <f t="shared" si="4"/>
        <v/>
      </c>
      <c r="E23" s="154" t="str">
        <f t="shared" si="0"/>
        <v/>
      </c>
      <c r="F23" s="154" t="str">
        <f t="shared" si="1"/>
        <v/>
      </c>
      <c r="G23" s="154" t="str">
        <f t="shared" si="2"/>
        <v/>
      </c>
      <c r="H23" s="154" t="str">
        <f>IF(ISTEXT($J$4),"",SUM(F$12:F23))</f>
        <v/>
      </c>
      <c r="I23" s="154" t="str">
        <f>IF(ISTEXT($J$4),"",SUM(G$12:G23))</f>
        <v/>
      </c>
      <c r="J23" s="154" t="str">
        <f t="shared" si="3"/>
        <v/>
      </c>
      <c r="K23" s="152"/>
      <c r="L23" s="152"/>
      <c r="M23" s="152"/>
      <c r="N23" s="155"/>
      <c r="O23" s="155"/>
      <c r="P23" s="155"/>
      <c r="Q23" s="152"/>
    </row>
    <row r="24" spans="1:17" ht="10" customHeight="1" x14ac:dyDescent="0.15">
      <c r="A24" s="148"/>
      <c r="B24" s="148"/>
      <c r="C24" s="148"/>
      <c r="D24" s="166"/>
      <c r="E24" s="148"/>
      <c r="F24" s="148"/>
      <c r="G24" s="148"/>
      <c r="H24" s="148"/>
      <c r="I24" s="148"/>
      <c r="J24" s="148"/>
      <c r="K24" s="148"/>
      <c r="L24" s="148"/>
      <c r="M24" s="148"/>
      <c r="N24" s="151"/>
      <c r="O24" s="151"/>
      <c r="P24" s="151"/>
      <c r="Q24" s="148"/>
    </row>
    <row r="25" spans="1:17" ht="18" customHeight="1" x14ac:dyDescent="0.15">
      <c r="A25" s="148"/>
      <c r="B25" s="203" t="s">
        <v>227</v>
      </c>
      <c r="C25" s="204"/>
      <c r="D25" s="204"/>
      <c r="E25" s="204"/>
      <c r="F25" s="204"/>
      <c r="G25" s="204"/>
      <c r="H25" s="204"/>
      <c r="I25" s="205"/>
      <c r="J25" s="148"/>
      <c r="K25" s="148"/>
      <c r="L25" s="148"/>
      <c r="M25" s="148"/>
      <c r="N25" s="151"/>
      <c r="O25" s="151"/>
      <c r="P25" s="151"/>
      <c r="Q25" s="148"/>
    </row>
    <row r="26" spans="1:17" ht="27" customHeight="1" x14ac:dyDescent="0.15">
      <c r="A26" s="159"/>
      <c r="B26" s="160" t="s">
        <v>218</v>
      </c>
      <c r="C26" s="161" t="s">
        <v>220</v>
      </c>
      <c r="D26" s="161" t="s">
        <v>228</v>
      </c>
      <c r="E26" s="161" t="s">
        <v>229</v>
      </c>
      <c r="F26" s="161" t="s">
        <v>230</v>
      </c>
      <c r="G26" s="167" t="s">
        <v>224</v>
      </c>
      <c r="H26" s="161" t="s">
        <v>225</v>
      </c>
      <c r="I26" s="168" t="s">
        <v>226</v>
      </c>
      <c r="J26" s="159"/>
      <c r="K26" s="159"/>
      <c r="L26" s="159"/>
      <c r="M26" s="159"/>
      <c r="N26" s="163"/>
      <c r="O26" s="163"/>
      <c r="P26" s="163"/>
      <c r="Q26" s="159"/>
    </row>
    <row r="27" spans="1:17" ht="11.75" customHeight="1" x14ac:dyDescent="0.15">
      <c r="A27" s="152"/>
      <c r="B27" s="164" t="str">
        <f>IF(NOT(ISNUMBER(E7)),"",IF(C12="Jan",1+E7,MAX(B12:B23)))</f>
        <v/>
      </c>
      <c r="C27" s="169" t="str">
        <f>IF(ISTEXT(B27),"",INDEX(J12:J23,13-O192,1))</f>
        <v/>
      </c>
      <c r="D27" s="169" t="str">
        <f>IF(ISTEXT(B27),"",J$5*12)</f>
        <v/>
      </c>
      <c r="E27" s="169" t="str">
        <f>IF(ISTEXT(B27),"",C27-I27)</f>
        <v/>
      </c>
      <c r="F27" s="169" t="str">
        <f>IF(ISTEXT(B27),"",D27-E27)</f>
        <v/>
      </c>
      <c r="G27" s="169" t="str">
        <f>IF(ISTEXT(B27),"",E4-I27)</f>
        <v/>
      </c>
      <c r="H27" s="169" t="str">
        <f>IF(ISTEXT(B27),"",IF(Q212&lt;12,(24-Q212)*J5-G27,24*J5-G27))</f>
        <v/>
      </c>
      <c r="I27" s="169" t="str">
        <f t="shared" ref="I27:I56" si="5">IF(ISTEXT(B27),"",IF(B27=Q$211,0,IF(ISTEXT(B27),"",PV(E$5/12,N205,-J$5))))</f>
        <v/>
      </c>
      <c r="J27" s="152"/>
      <c r="K27" s="152"/>
      <c r="L27" s="152"/>
      <c r="M27" s="152"/>
      <c r="N27" s="155"/>
      <c r="O27" s="155"/>
      <c r="P27" s="155"/>
      <c r="Q27" s="152"/>
    </row>
    <row r="28" spans="1:17" ht="11.75" customHeight="1" x14ac:dyDescent="0.15">
      <c r="A28" s="152"/>
      <c r="B28" s="164" t="str">
        <f>IF(ISTEXT(B27),"",IF(MAX(B$27:B27)=Q$211,"",B27+1))</f>
        <v/>
      </c>
      <c r="C28" s="169" t="str">
        <f>IF(ISTEXT(B28),"",I27)</f>
        <v/>
      </c>
      <c r="D28" s="169" t="str">
        <f t="shared" ref="D28:D56" si="6">IF(ISTEXT(B28),"",J$5*MIN(12,N205))</f>
        <v/>
      </c>
      <c r="E28" s="169" t="str">
        <f>IF(ISTEXT(B28),"",C28-I28)</f>
        <v/>
      </c>
      <c r="F28" s="169" t="str">
        <f>IF(ISTEXT(B28),"",D28-E28)</f>
        <v/>
      </c>
      <c r="G28" s="169" t="str">
        <f t="shared" ref="G28:H43" si="7">IF(ISTEXT(B28),"",G27+E28)</f>
        <v/>
      </c>
      <c r="H28" s="169" t="str">
        <f t="shared" si="7"/>
        <v/>
      </c>
      <c r="I28" s="169" t="str">
        <f t="shared" si="5"/>
        <v/>
      </c>
      <c r="J28" s="152"/>
      <c r="K28" s="152"/>
      <c r="L28" s="152"/>
      <c r="M28" s="152"/>
      <c r="N28" s="155"/>
      <c r="O28" s="155"/>
      <c r="P28" s="155"/>
      <c r="Q28" s="152"/>
    </row>
    <row r="29" spans="1:17" ht="11.75" customHeight="1" x14ac:dyDescent="0.15">
      <c r="A29" s="152"/>
      <c r="B29" s="164" t="str">
        <f>IF(ISTEXT(B28),"",IF(MAX(B$27:B28)=Q$211,"",B28+1))</f>
        <v/>
      </c>
      <c r="C29" s="169" t="str">
        <f t="shared" ref="C29:C56" si="8">IF(ISTEXT(B29),"",I28)</f>
        <v/>
      </c>
      <c r="D29" s="169" t="str">
        <f t="shared" si="6"/>
        <v/>
      </c>
      <c r="E29" s="169" t="str">
        <f t="shared" ref="E29:E56" si="9">IF(ISTEXT(B29),"",C29-I29)</f>
        <v/>
      </c>
      <c r="F29" s="169" t="str">
        <f t="shared" ref="F29:F56" si="10">IF(ISTEXT(B29),"",D29-E29)</f>
        <v/>
      </c>
      <c r="G29" s="169" t="str">
        <f t="shared" si="7"/>
        <v/>
      </c>
      <c r="H29" s="169" t="str">
        <f t="shared" si="7"/>
        <v/>
      </c>
      <c r="I29" s="169" t="str">
        <f t="shared" si="5"/>
        <v/>
      </c>
      <c r="J29" s="152"/>
      <c r="K29" s="152"/>
      <c r="L29" s="152"/>
      <c r="M29" s="152"/>
      <c r="N29" s="155"/>
      <c r="O29" s="155"/>
      <c r="P29" s="155"/>
      <c r="Q29" s="152"/>
    </row>
    <row r="30" spans="1:17" ht="11.75" customHeight="1" x14ac:dyDescent="0.15">
      <c r="A30" s="152"/>
      <c r="B30" s="164" t="str">
        <f>IF(ISTEXT(B29),"",IF(MAX(B$27:B29)=Q$211,"",B29+1))</f>
        <v/>
      </c>
      <c r="C30" s="169" t="str">
        <f t="shared" si="8"/>
        <v/>
      </c>
      <c r="D30" s="169" t="str">
        <f t="shared" si="6"/>
        <v/>
      </c>
      <c r="E30" s="169" t="str">
        <f t="shared" si="9"/>
        <v/>
      </c>
      <c r="F30" s="169" t="str">
        <f t="shared" si="10"/>
        <v/>
      </c>
      <c r="G30" s="169" t="str">
        <f t="shared" si="7"/>
        <v/>
      </c>
      <c r="H30" s="169" t="str">
        <f t="shared" si="7"/>
        <v/>
      </c>
      <c r="I30" s="169" t="str">
        <f t="shared" si="5"/>
        <v/>
      </c>
      <c r="J30" s="152"/>
      <c r="K30" s="152"/>
      <c r="L30" s="152"/>
      <c r="M30" s="152"/>
      <c r="N30" s="155"/>
      <c r="O30" s="155"/>
      <c r="P30" s="155"/>
      <c r="Q30" s="152"/>
    </row>
    <row r="31" spans="1:17" ht="11.75" customHeight="1" x14ac:dyDescent="0.15">
      <c r="A31" s="152"/>
      <c r="B31" s="164" t="str">
        <f>IF(ISTEXT(B30),"",IF(MAX(B$27:B30)=Q$211,"",B30+1))</f>
        <v/>
      </c>
      <c r="C31" s="169" t="str">
        <f t="shared" si="8"/>
        <v/>
      </c>
      <c r="D31" s="169" t="str">
        <f t="shared" si="6"/>
        <v/>
      </c>
      <c r="E31" s="169" t="str">
        <f t="shared" si="9"/>
        <v/>
      </c>
      <c r="F31" s="169" t="str">
        <f t="shared" si="10"/>
        <v/>
      </c>
      <c r="G31" s="169" t="str">
        <f t="shared" si="7"/>
        <v/>
      </c>
      <c r="H31" s="169" t="str">
        <f t="shared" si="7"/>
        <v/>
      </c>
      <c r="I31" s="169" t="str">
        <f t="shared" si="5"/>
        <v/>
      </c>
      <c r="J31" s="152"/>
      <c r="K31" s="152"/>
      <c r="L31" s="152"/>
      <c r="M31" s="152"/>
      <c r="N31" s="155"/>
      <c r="O31" s="155"/>
      <c r="P31" s="155"/>
      <c r="Q31" s="152"/>
    </row>
    <row r="32" spans="1:17" ht="11.75" customHeight="1" x14ac:dyDescent="0.15">
      <c r="A32" s="152"/>
      <c r="B32" s="164" t="str">
        <f>IF(ISTEXT(B31),"",IF(MAX(B$27:B31)=Q$211,"",B31+1))</f>
        <v/>
      </c>
      <c r="C32" s="169" t="str">
        <f t="shared" si="8"/>
        <v/>
      </c>
      <c r="D32" s="169" t="str">
        <f t="shared" si="6"/>
        <v/>
      </c>
      <c r="E32" s="169" t="str">
        <f t="shared" si="9"/>
        <v/>
      </c>
      <c r="F32" s="169" t="str">
        <f t="shared" si="10"/>
        <v/>
      </c>
      <c r="G32" s="169" t="str">
        <f t="shared" si="7"/>
        <v/>
      </c>
      <c r="H32" s="169" t="str">
        <f t="shared" si="7"/>
        <v/>
      </c>
      <c r="I32" s="169" t="str">
        <f t="shared" si="5"/>
        <v/>
      </c>
      <c r="J32" s="152"/>
      <c r="K32" s="152"/>
      <c r="L32" s="152"/>
      <c r="M32" s="152"/>
      <c r="N32" s="155"/>
      <c r="O32" s="155"/>
      <c r="P32" s="155"/>
      <c r="Q32" s="152"/>
    </row>
    <row r="33" spans="1:17" ht="11.75" customHeight="1" x14ac:dyDescent="0.15">
      <c r="A33" s="152"/>
      <c r="B33" s="164" t="str">
        <f>IF(ISTEXT(B32),"",IF(MAX(B$27:B32)=Q$211,"",B32+1))</f>
        <v/>
      </c>
      <c r="C33" s="169" t="str">
        <f t="shared" si="8"/>
        <v/>
      </c>
      <c r="D33" s="169" t="str">
        <f t="shared" si="6"/>
        <v/>
      </c>
      <c r="E33" s="169" t="str">
        <f t="shared" si="9"/>
        <v/>
      </c>
      <c r="F33" s="169" t="str">
        <f t="shared" si="10"/>
        <v/>
      </c>
      <c r="G33" s="169" t="str">
        <f t="shared" si="7"/>
        <v/>
      </c>
      <c r="H33" s="169" t="str">
        <f t="shared" si="7"/>
        <v/>
      </c>
      <c r="I33" s="169" t="str">
        <f t="shared" si="5"/>
        <v/>
      </c>
      <c r="J33" s="152"/>
      <c r="K33" s="152"/>
      <c r="L33" s="152"/>
      <c r="M33" s="152"/>
      <c r="N33" s="155"/>
      <c r="O33" s="155"/>
      <c r="P33" s="155"/>
      <c r="Q33" s="152"/>
    </row>
    <row r="34" spans="1:17" ht="11.75" customHeight="1" x14ac:dyDescent="0.15">
      <c r="A34" s="152"/>
      <c r="B34" s="164" t="str">
        <f>IF(ISTEXT(B33),"",IF(MAX(B$27:B33)=Q$211,"",B33+1))</f>
        <v/>
      </c>
      <c r="C34" s="169" t="str">
        <f t="shared" si="8"/>
        <v/>
      </c>
      <c r="D34" s="169" t="str">
        <f t="shared" si="6"/>
        <v/>
      </c>
      <c r="E34" s="169" t="str">
        <f t="shared" si="9"/>
        <v/>
      </c>
      <c r="F34" s="169" t="str">
        <f t="shared" si="10"/>
        <v/>
      </c>
      <c r="G34" s="169" t="str">
        <f t="shared" si="7"/>
        <v/>
      </c>
      <c r="H34" s="169" t="str">
        <f t="shared" si="7"/>
        <v/>
      </c>
      <c r="I34" s="169" t="str">
        <f t="shared" si="5"/>
        <v/>
      </c>
      <c r="J34" s="152"/>
      <c r="K34" s="152"/>
      <c r="L34" s="152"/>
      <c r="M34" s="152"/>
      <c r="N34" s="155"/>
      <c r="O34" s="155"/>
      <c r="P34" s="155"/>
      <c r="Q34" s="152"/>
    </row>
    <row r="35" spans="1:17" ht="11.75" customHeight="1" x14ac:dyDescent="0.15">
      <c r="A35" s="152"/>
      <c r="B35" s="164" t="str">
        <f>IF(ISTEXT(B34),"",IF(MAX(B$27:B34)=Q$211,"",B34+1))</f>
        <v/>
      </c>
      <c r="C35" s="169" t="str">
        <f t="shared" si="8"/>
        <v/>
      </c>
      <c r="D35" s="169" t="str">
        <f t="shared" si="6"/>
        <v/>
      </c>
      <c r="E35" s="169" t="str">
        <f t="shared" si="9"/>
        <v/>
      </c>
      <c r="F35" s="169" t="str">
        <f t="shared" si="10"/>
        <v/>
      </c>
      <c r="G35" s="169" t="str">
        <f t="shared" si="7"/>
        <v/>
      </c>
      <c r="H35" s="169" t="str">
        <f t="shared" si="7"/>
        <v/>
      </c>
      <c r="I35" s="169" t="str">
        <f t="shared" si="5"/>
        <v/>
      </c>
      <c r="J35" s="152"/>
      <c r="K35" s="152"/>
      <c r="L35" s="152"/>
      <c r="M35" s="152"/>
      <c r="N35" s="155"/>
      <c r="O35" s="155"/>
      <c r="P35" s="155"/>
      <c r="Q35" s="152"/>
    </row>
    <row r="36" spans="1:17" ht="11.75" customHeight="1" x14ac:dyDescent="0.15">
      <c r="A36" s="152"/>
      <c r="B36" s="164" t="str">
        <f>IF(ISTEXT(B35),"",IF(MAX(B$27:B35)=Q$211,"",B35+1))</f>
        <v/>
      </c>
      <c r="C36" s="169" t="str">
        <f t="shared" si="8"/>
        <v/>
      </c>
      <c r="D36" s="169" t="str">
        <f t="shared" si="6"/>
        <v/>
      </c>
      <c r="E36" s="169" t="str">
        <f t="shared" si="9"/>
        <v/>
      </c>
      <c r="F36" s="169" t="str">
        <f t="shared" si="10"/>
        <v/>
      </c>
      <c r="G36" s="169" t="str">
        <f t="shared" si="7"/>
        <v/>
      </c>
      <c r="H36" s="169" t="str">
        <f t="shared" si="7"/>
        <v/>
      </c>
      <c r="I36" s="169" t="str">
        <f t="shared" si="5"/>
        <v/>
      </c>
      <c r="J36" s="152"/>
      <c r="K36" s="152"/>
      <c r="L36" s="152"/>
      <c r="M36" s="152"/>
      <c r="N36" s="155"/>
      <c r="O36" s="155"/>
      <c r="P36" s="155"/>
      <c r="Q36" s="152"/>
    </row>
    <row r="37" spans="1:17" ht="11.75" customHeight="1" x14ac:dyDescent="0.15">
      <c r="A37" s="152"/>
      <c r="B37" s="164" t="str">
        <f>IF(ISTEXT(B36),"",IF(MAX(B$27:B36)=Q$211,"",B36+1))</f>
        <v/>
      </c>
      <c r="C37" s="169" t="str">
        <f t="shared" si="8"/>
        <v/>
      </c>
      <c r="D37" s="169" t="str">
        <f t="shared" si="6"/>
        <v/>
      </c>
      <c r="E37" s="169" t="str">
        <f t="shared" si="9"/>
        <v/>
      </c>
      <c r="F37" s="169" t="str">
        <f t="shared" si="10"/>
        <v/>
      </c>
      <c r="G37" s="169" t="str">
        <f t="shared" si="7"/>
        <v/>
      </c>
      <c r="H37" s="169" t="str">
        <f t="shared" si="7"/>
        <v/>
      </c>
      <c r="I37" s="169" t="str">
        <f t="shared" si="5"/>
        <v/>
      </c>
      <c r="J37" s="152"/>
      <c r="K37" s="152"/>
      <c r="L37" s="152"/>
      <c r="M37" s="152"/>
      <c r="N37" s="155"/>
      <c r="O37" s="155"/>
      <c r="P37" s="155"/>
      <c r="Q37" s="152"/>
    </row>
    <row r="38" spans="1:17" ht="11.75" customHeight="1" x14ac:dyDescent="0.15">
      <c r="A38" s="152"/>
      <c r="B38" s="164" t="str">
        <f>IF(ISTEXT(B37),"",IF(MAX(B$27:B37)=Q$211,"",B37+1))</f>
        <v/>
      </c>
      <c r="C38" s="169" t="str">
        <f t="shared" si="8"/>
        <v/>
      </c>
      <c r="D38" s="169" t="str">
        <f t="shared" si="6"/>
        <v/>
      </c>
      <c r="E38" s="169" t="str">
        <f t="shared" si="9"/>
        <v/>
      </c>
      <c r="F38" s="169" t="str">
        <f t="shared" si="10"/>
        <v/>
      </c>
      <c r="G38" s="169" t="str">
        <f t="shared" si="7"/>
        <v/>
      </c>
      <c r="H38" s="169" t="str">
        <f t="shared" si="7"/>
        <v/>
      </c>
      <c r="I38" s="169" t="str">
        <f t="shared" si="5"/>
        <v/>
      </c>
      <c r="J38" s="152"/>
      <c r="K38" s="152"/>
      <c r="L38" s="152"/>
      <c r="M38" s="152"/>
      <c r="N38" s="155"/>
      <c r="O38" s="155"/>
      <c r="P38" s="155"/>
      <c r="Q38" s="152"/>
    </row>
    <row r="39" spans="1:17" ht="11.75" customHeight="1" x14ac:dyDescent="0.15">
      <c r="A39" s="152"/>
      <c r="B39" s="164" t="str">
        <f>IF(ISTEXT(B38),"",IF(MAX(B$27:B38)=Q$211,"",B38+1))</f>
        <v/>
      </c>
      <c r="C39" s="169" t="str">
        <f t="shared" si="8"/>
        <v/>
      </c>
      <c r="D39" s="169" t="str">
        <f t="shared" si="6"/>
        <v/>
      </c>
      <c r="E39" s="169" t="str">
        <f t="shared" si="9"/>
        <v/>
      </c>
      <c r="F39" s="169" t="str">
        <f t="shared" si="10"/>
        <v/>
      </c>
      <c r="G39" s="169" t="str">
        <f t="shared" si="7"/>
        <v/>
      </c>
      <c r="H39" s="169" t="str">
        <f t="shared" si="7"/>
        <v/>
      </c>
      <c r="I39" s="169" t="str">
        <f t="shared" si="5"/>
        <v/>
      </c>
      <c r="J39" s="152"/>
      <c r="K39" s="152"/>
      <c r="L39" s="152"/>
      <c r="M39" s="152"/>
      <c r="N39" s="155"/>
      <c r="O39" s="155"/>
      <c r="P39" s="155"/>
      <c r="Q39" s="152"/>
    </row>
    <row r="40" spans="1:17" ht="11.75" customHeight="1" x14ac:dyDescent="0.15">
      <c r="A40" s="152"/>
      <c r="B40" s="164" t="str">
        <f>IF(ISTEXT(B39),"",IF(MAX(B$27:B39)=Q$211,"",B39+1))</f>
        <v/>
      </c>
      <c r="C40" s="169" t="str">
        <f t="shared" si="8"/>
        <v/>
      </c>
      <c r="D40" s="169" t="str">
        <f t="shared" si="6"/>
        <v/>
      </c>
      <c r="E40" s="169" t="str">
        <f t="shared" si="9"/>
        <v/>
      </c>
      <c r="F40" s="169" t="str">
        <f t="shared" si="10"/>
        <v/>
      </c>
      <c r="G40" s="169" t="str">
        <f t="shared" si="7"/>
        <v/>
      </c>
      <c r="H40" s="169" t="str">
        <f t="shared" si="7"/>
        <v/>
      </c>
      <c r="I40" s="169" t="str">
        <f t="shared" si="5"/>
        <v/>
      </c>
      <c r="J40" s="152"/>
      <c r="K40" s="152"/>
      <c r="L40" s="152"/>
      <c r="M40" s="152"/>
      <c r="N40" s="155"/>
      <c r="O40" s="155"/>
      <c r="P40" s="155"/>
      <c r="Q40" s="152"/>
    </row>
    <row r="41" spans="1:17" ht="11.75" customHeight="1" x14ac:dyDescent="0.15">
      <c r="A41" s="152"/>
      <c r="B41" s="164" t="str">
        <f>IF(ISTEXT(B40),"",IF(MAX(B$27:B40)=Q$211,"",B40+1))</f>
        <v/>
      </c>
      <c r="C41" s="169" t="str">
        <f t="shared" si="8"/>
        <v/>
      </c>
      <c r="D41" s="169" t="str">
        <f t="shared" si="6"/>
        <v/>
      </c>
      <c r="E41" s="169" t="str">
        <f t="shared" si="9"/>
        <v/>
      </c>
      <c r="F41" s="169" t="str">
        <f t="shared" si="10"/>
        <v/>
      </c>
      <c r="G41" s="169" t="str">
        <f t="shared" si="7"/>
        <v/>
      </c>
      <c r="H41" s="169" t="str">
        <f t="shared" si="7"/>
        <v/>
      </c>
      <c r="I41" s="169" t="str">
        <f t="shared" si="5"/>
        <v/>
      </c>
      <c r="J41" s="152"/>
      <c r="K41" s="152"/>
      <c r="L41" s="152"/>
      <c r="M41" s="152"/>
      <c r="N41" s="155"/>
      <c r="O41" s="155"/>
      <c r="P41" s="155"/>
      <c r="Q41" s="152"/>
    </row>
    <row r="42" spans="1:17" ht="11.75" customHeight="1" x14ac:dyDescent="0.15">
      <c r="A42" s="152"/>
      <c r="B42" s="164" t="str">
        <f>IF(ISTEXT(B41),"",IF(MAX(B$27:B41)=Q$211,"",B41+1))</f>
        <v/>
      </c>
      <c r="C42" s="169" t="str">
        <f t="shared" si="8"/>
        <v/>
      </c>
      <c r="D42" s="169" t="str">
        <f t="shared" si="6"/>
        <v/>
      </c>
      <c r="E42" s="169" t="str">
        <f t="shared" si="9"/>
        <v/>
      </c>
      <c r="F42" s="169" t="str">
        <f t="shared" si="10"/>
        <v/>
      </c>
      <c r="G42" s="169" t="str">
        <f t="shared" si="7"/>
        <v/>
      </c>
      <c r="H42" s="169" t="str">
        <f t="shared" si="7"/>
        <v/>
      </c>
      <c r="I42" s="169" t="str">
        <f t="shared" si="5"/>
        <v/>
      </c>
      <c r="J42" s="152"/>
      <c r="K42" s="152"/>
      <c r="L42" s="152"/>
      <c r="M42" s="152"/>
      <c r="N42" s="155"/>
      <c r="O42" s="155"/>
      <c r="P42" s="155"/>
      <c r="Q42" s="152"/>
    </row>
    <row r="43" spans="1:17" ht="11.75" customHeight="1" x14ac:dyDescent="0.15">
      <c r="A43" s="152"/>
      <c r="B43" s="164" t="str">
        <f>IF(ISTEXT(B42),"",IF(MAX(B$27:B42)=Q$211,"",B42+1))</f>
        <v/>
      </c>
      <c r="C43" s="169" t="str">
        <f t="shared" si="8"/>
        <v/>
      </c>
      <c r="D43" s="169" t="str">
        <f t="shared" si="6"/>
        <v/>
      </c>
      <c r="E43" s="169" t="str">
        <f t="shared" si="9"/>
        <v/>
      </c>
      <c r="F43" s="169" t="str">
        <f t="shared" si="10"/>
        <v/>
      </c>
      <c r="G43" s="169" t="str">
        <f t="shared" si="7"/>
        <v/>
      </c>
      <c r="H43" s="169" t="str">
        <f t="shared" si="7"/>
        <v/>
      </c>
      <c r="I43" s="169" t="str">
        <f t="shared" si="5"/>
        <v/>
      </c>
      <c r="J43" s="152"/>
      <c r="K43" s="152"/>
      <c r="L43" s="152"/>
      <c r="M43" s="152"/>
      <c r="N43" s="155"/>
      <c r="O43" s="155"/>
      <c r="P43" s="155"/>
      <c r="Q43" s="152"/>
    </row>
    <row r="44" spans="1:17" ht="11.75" customHeight="1" x14ac:dyDescent="0.15">
      <c r="A44" s="152"/>
      <c r="B44" s="164" t="str">
        <f>IF(ISTEXT(B43),"",IF(MAX(B$27:B43)=Q$211,"",B43+1))</f>
        <v/>
      </c>
      <c r="C44" s="169" t="str">
        <f t="shared" si="8"/>
        <v/>
      </c>
      <c r="D44" s="169" t="str">
        <f t="shared" si="6"/>
        <v/>
      </c>
      <c r="E44" s="169" t="str">
        <f t="shared" si="9"/>
        <v/>
      </c>
      <c r="F44" s="169" t="str">
        <f t="shared" si="10"/>
        <v/>
      </c>
      <c r="G44" s="169" t="str">
        <f t="shared" ref="G44:H56" si="11">IF(ISTEXT(B44),"",G43+E44)</f>
        <v/>
      </c>
      <c r="H44" s="169" t="str">
        <f t="shared" si="11"/>
        <v/>
      </c>
      <c r="I44" s="169" t="str">
        <f t="shared" si="5"/>
        <v/>
      </c>
      <c r="J44" s="152"/>
      <c r="K44" s="152"/>
      <c r="L44" s="152"/>
      <c r="M44" s="152"/>
      <c r="N44" s="155"/>
      <c r="O44" s="155"/>
      <c r="P44" s="155"/>
      <c r="Q44" s="152"/>
    </row>
    <row r="45" spans="1:17" ht="11.75" customHeight="1" x14ac:dyDescent="0.15">
      <c r="A45" s="152"/>
      <c r="B45" s="164" t="str">
        <f>IF(ISTEXT(B44),"",IF(MAX(B$27:B44)=Q$211,"",B44+1))</f>
        <v/>
      </c>
      <c r="C45" s="169" t="str">
        <f t="shared" si="8"/>
        <v/>
      </c>
      <c r="D45" s="169" t="str">
        <f t="shared" si="6"/>
        <v/>
      </c>
      <c r="E45" s="169" t="str">
        <f t="shared" si="9"/>
        <v/>
      </c>
      <c r="F45" s="169" t="str">
        <f t="shared" si="10"/>
        <v/>
      </c>
      <c r="G45" s="169" t="str">
        <f t="shared" si="11"/>
        <v/>
      </c>
      <c r="H45" s="169" t="str">
        <f t="shared" si="11"/>
        <v/>
      </c>
      <c r="I45" s="169" t="str">
        <f t="shared" si="5"/>
        <v/>
      </c>
      <c r="J45" s="152"/>
      <c r="K45" s="152"/>
      <c r="L45" s="152"/>
      <c r="M45" s="152"/>
      <c r="N45" s="155"/>
      <c r="O45" s="155"/>
      <c r="P45" s="155"/>
      <c r="Q45" s="152"/>
    </row>
    <row r="46" spans="1:17" ht="11.75" customHeight="1" x14ac:dyDescent="0.15">
      <c r="A46" s="152"/>
      <c r="B46" s="164" t="str">
        <f>IF(ISTEXT(B45),"",IF(MAX(B$27:B45)=Q$211,"",B45+1))</f>
        <v/>
      </c>
      <c r="C46" s="169" t="str">
        <f t="shared" si="8"/>
        <v/>
      </c>
      <c r="D46" s="169" t="str">
        <f t="shared" si="6"/>
        <v/>
      </c>
      <c r="E46" s="169" t="str">
        <f t="shared" si="9"/>
        <v/>
      </c>
      <c r="F46" s="169" t="str">
        <f t="shared" si="10"/>
        <v/>
      </c>
      <c r="G46" s="169" t="str">
        <f t="shared" si="11"/>
        <v/>
      </c>
      <c r="H46" s="169" t="str">
        <f t="shared" si="11"/>
        <v/>
      </c>
      <c r="I46" s="169" t="str">
        <f t="shared" si="5"/>
        <v/>
      </c>
      <c r="J46" s="152"/>
      <c r="K46" s="152"/>
      <c r="L46" s="152"/>
      <c r="M46" s="152"/>
      <c r="N46" s="155"/>
      <c r="O46" s="155"/>
      <c r="P46" s="155"/>
      <c r="Q46" s="152"/>
    </row>
    <row r="47" spans="1:17" ht="11.75" customHeight="1" x14ac:dyDescent="0.15">
      <c r="A47" s="152"/>
      <c r="B47" s="164" t="str">
        <f>IF(ISTEXT(B46),"",IF(MAX(B$27:B46)=Q$211,"",B46+1))</f>
        <v/>
      </c>
      <c r="C47" s="169" t="str">
        <f t="shared" si="8"/>
        <v/>
      </c>
      <c r="D47" s="169" t="str">
        <f t="shared" si="6"/>
        <v/>
      </c>
      <c r="E47" s="169" t="str">
        <f t="shared" si="9"/>
        <v/>
      </c>
      <c r="F47" s="169" t="str">
        <f t="shared" si="10"/>
        <v/>
      </c>
      <c r="G47" s="169" t="str">
        <f t="shared" si="11"/>
        <v/>
      </c>
      <c r="H47" s="169" t="str">
        <f t="shared" si="11"/>
        <v/>
      </c>
      <c r="I47" s="169" t="str">
        <f t="shared" si="5"/>
        <v/>
      </c>
      <c r="J47" s="152"/>
      <c r="K47" s="152"/>
      <c r="L47" s="152"/>
      <c r="M47" s="152"/>
      <c r="N47" s="155"/>
      <c r="O47" s="155"/>
      <c r="P47" s="155"/>
      <c r="Q47" s="152"/>
    </row>
    <row r="48" spans="1:17" ht="11.75" customHeight="1" x14ac:dyDescent="0.15">
      <c r="A48" s="152"/>
      <c r="B48" s="164" t="str">
        <f>IF(ISTEXT(B47),"",IF(MAX(B$27:B47)=Q$211,"",B47+1))</f>
        <v/>
      </c>
      <c r="C48" s="169" t="str">
        <f t="shared" si="8"/>
        <v/>
      </c>
      <c r="D48" s="169" t="str">
        <f t="shared" si="6"/>
        <v/>
      </c>
      <c r="E48" s="169" t="str">
        <f t="shared" si="9"/>
        <v/>
      </c>
      <c r="F48" s="169" t="str">
        <f t="shared" si="10"/>
        <v/>
      </c>
      <c r="G48" s="169" t="str">
        <f t="shared" si="11"/>
        <v/>
      </c>
      <c r="H48" s="169" t="str">
        <f t="shared" si="11"/>
        <v/>
      </c>
      <c r="I48" s="169" t="str">
        <f t="shared" si="5"/>
        <v/>
      </c>
      <c r="J48" s="152"/>
      <c r="K48" s="152"/>
      <c r="L48" s="152"/>
      <c r="M48" s="152"/>
      <c r="N48" s="155"/>
      <c r="O48" s="155"/>
      <c r="P48" s="155"/>
      <c r="Q48" s="152"/>
    </row>
    <row r="49" spans="1:17" ht="11.75" customHeight="1" x14ac:dyDescent="0.15">
      <c r="A49" s="152"/>
      <c r="B49" s="164" t="str">
        <f>IF(ISTEXT(B48),"",IF(MAX(B$27:B48)=Q$211,"",B48+1))</f>
        <v/>
      </c>
      <c r="C49" s="169" t="str">
        <f t="shared" si="8"/>
        <v/>
      </c>
      <c r="D49" s="169" t="str">
        <f t="shared" si="6"/>
        <v/>
      </c>
      <c r="E49" s="169" t="str">
        <f t="shared" si="9"/>
        <v/>
      </c>
      <c r="F49" s="169" t="str">
        <f t="shared" si="10"/>
        <v/>
      </c>
      <c r="G49" s="169" t="str">
        <f t="shared" si="11"/>
        <v/>
      </c>
      <c r="H49" s="169" t="str">
        <f t="shared" si="11"/>
        <v/>
      </c>
      <c r="I49" s="169" t="str">
        <f t="shared" si="5"/>
        <v/>
      </c>
      <c r="J49" s="152"/>
      <c r="K49" s="152"/>
      <c r="L49" s="152"/>
      <c r="M49" s="152"/>
      <c r="N49" s="155"/>
      <c r="O49" s="155"/>
      <c r="P49" s="155"/>
      <c r="Q49" s="152"/>
    </row>
    <row r="50" spans="1:17" ht="11.75" customHeight="1" x14ac:dyDescent="0.15">
      <c r="A50" s="152"/>
      <c r="B50" s="164" t="str">
        <f>IF(ISTEXT(B49),"",IF(MAX(B$27:B49)=Q$211,"",B49+1))</f>
        <v/>
      </c>
      <c r="C50" s="169" t="str">
        <f t="shared" si="8"/>
        <v/>
      </c>
      <c r="D50" s="169" t="str">
        <f t="shared" si="6"/>
        <v/>
      </c>
      <c r="E50" s="169" t="str">
        <f t="shared" si="9"/>
        <v/>
      </c>
      <c r="F50" s="169" t="str">
        <f t="shared" si="10"/>
        <v/>
      </c>
      <c r="G50" s="169" t="str">
        <f t="shared" si="11"/>
        <v/>
      </c>
      <c r="H50" s="169" t="str">
        <f t="shared" si="11"/>
        <v/>
      </c>
      <c r="I50" s="169" t="str">
        <f t="shared" si="5"/>
        <v/>
      </c>
      <c r="J50" s="152"/>
      <c r="K50" s="152"/>
      <c r="L50" s="152"/>
      <c r="M50" s="152"/>
      <c r="N50" s="155"/>
      <c r="O50" s="155"/>
      <c r="P50" s="155"/>
      <c r="Q50" s="152"/>
    </row>
    <row r="51" spans="1:17" ht="11.75" customHeight="1" x14ac:dyDescent="0.15">
      <c r="A51" s="152"/>
      <c r="B51" s="164" t="str">
        <f>IF(ISTEXT(B50),"",IF(MAX(B$27:B50)=Q$211,"",B50+1))</f>
        <v/>
      </c>
      <c r="C51" s="169" t="str">
        <f t="shared" si="8"/>
        <v/>
      </c>
      <c r="D51" s="169" t="str">
        <f t="shared" si="6"/>
        <v/>
      </c>
      <c r="E51" s="169" t="str">
        <f t="shared" si="9"/>
        <v/>
      </c>
      <c r="F51" s="169" t="str">
        <f t="shared" si="10"/>
        <v/>
      </c>
      <c r="G51" s="169" t="str">
        <f t="shared" si="11"/>
        <v/>
      </c>
      <c r="H51" s="169" t="str">
        <f t="shared" si="11"/>
        <v/>
      </c>
      <c r="I51" s="169" t="str">
        <f t="shared" si="5"/>
        <v/>
      </c>
      <c r="J51" s="152"/>
      <c r="K51" s="152"/>
      <c r="L51" s="152"/>
      <c r="M51" s="152"/>
      <c r="N51" s="155"/>
      <c r="O51" s="155"/>
      <c r="P51" s="155"/>
      <c r="Q51" s="152"/>
    </row>
    <row r="52" spans="1:17" ht="11.75" customHeight="1" x14ac:dyDescent="0.15">
      <c r="A52" s="152"/>
      <c r="B52" s="164" t="str">
        <f>IF(ISTEXT(B51),"",IF(MAX(B$27:B51)=Q$211,"",B51+1))</f>
        <v/>
      </c>
      <c r="C52" s="169" t="str">
        <f t="shared" si="8"/>
        <v/>
      </c>
      <c r="D52" s="169" t="str">
        <f t="shared" si="6"/>
        <v/>
      </c>
      <c r="E52" s="169" t="str">
        <f t="shared" si="9"/>
        <v/>
      </c>
      <c r="F52" s="169" t="str">
        <f t="shared" si="10"/>
        <v/>
      </c>
      <c r="G52" s="169" t="str">
        <f t="shared" si="11"/>
        <v/>
      </c>
      <c r="H52" s="169" t="str">
        <f t="shared" si="11"/>
        <v/>
      </c>
      <c r="I52" s="169" t="str">
        <f t="shared" si="5"/>
        <v/>
      </c>
      <c r="J52" s="152"/>
      <c r="K52" s="152"/>
      <c r="L52" s="152"/>
      <c r="M52" s="152"/>
      <c r="N52" s="155"/>
      <c r="O52" s="155"/>
      <c r="P52" s="155"/>
      <c r="Q52" s="152"/>
    </row>
    <row r="53" spans="1:17" ht="11.75" customHeight="1" x14ac:dyDescent="0.15">
      <c r="A53" s="152"/>
      <c r="B53" s="164" t="str">
        <f>IF(ISTEXT(B52),"",IF(MAX(B$27:B52)=Q$211,"",B52+1))</f>
        <v/>
      </c>
      <c r="C53" s="169" t="str">
        <f t="shared" si="8"/>
        <v/>
      </c>
      <c r="D53" s="169" t="str">
        <f t="shared" si="6"/>
        <v/>
      </c>
      <c r="E53" s="169" t="str">
        <f t="shared" si="9"/>
        <v/>
      </c>
      <c r="F53" s="169" t="str">
        <f t="shared" si="10"/>
        <v/>
      </c>
      <c r="G53" s="169" t="str">
        <f t="shared" si="11"/>
        <v/>
      </c>
      <c r="H53" s="169" t="str">
        <f t="shared" si="11"/>
        <v/>
      </c>
      <c r="I53" s="169" t="str">
        <f t="shared" si="5"/>
        <v/>
      </c>
      <c r="J53" s="152"/>
      <c r="K53" s="152"/>
      <c r="L53" s="152"/>
      <c r="M53" s="152"/>
      <c r="N53" s="155"/>
      <c r="O53" s="155"/>
      <c r="P53" s="155"/>
      <c r="Q53" s="152"/>
    </row>
    <row r="54" spans="1:17" ht="11.75" customHeight="1" x14ac:dyDescent="0.15">
      <c r="A54" s="152"/>
      <c r="B54" s="164" t="str">
        <f>IF(ISTEXT(B53),"",IF(MAX(B$27:B53)=Q$211,"",B53+1))</f>
        <v/>
      </c>
      <c r="C54" s="169" t="str">
        <f t="shared" si="8"/>
        <v/>
      </c>
      <c r="D54" s="169" t="str">
        <f t="shared" si="6"/>
        <v/>
      </c>
      <c r="E54" s="169" t="str">
        <f t="shared" si="9"/>
        <v/>
      </c>
      <c r="F54" s="169" t="str">
        <f t="shared" si="10"/>
        <v/>
      </c>
      <c r="G54" s="169" t="str">
        <f t="shared" si="11"/>
        <v/>
      </c>
      <c r="H54" s="169" t="str">
        <f t="shared" si="11"/>
        <v/>
      </c>
      <c r="I54" s="169" t="str">
        <f t="shared" si="5"/>
        <v/>
      </c>
      <c r="J54" s="152"/>
      <c r="K54" s="152"/>
      <c r="L54" s="152"/>
      <c r="M54" s="152"/>
      <c r="N54" s="155"/>
      <c r="O54" s="155"/>
      <c r="P54" s="155"/>
      <c r="Q54" s="152"/>
    </row>
    <row r="55" spans="1:17" ht="11.75" customHeight="1" x14ac:dyDescent="0.15">
      <c r="A55" s="152"/>
      <c r="B55" s="164" t="str">
        <f>IF(ISTEXT(B54),"",IF(MAX(B$27:B54)=Q$211,"",B54+1))</f>
        <v/>
      </c>
      <c r="C55" s="169" t="str">
        <f t="shared" si="8"/>
        <v/>
      </c>
      <c r="D55" s="169" t="str">
        <f t="shared" si="6"/>
        <v/>
      </c>
      <c r="E55" s="169" t="str">
        <f t="shared" si="9"/>
        <v/>
      </c>
      <c r="F55" s="169" t="str">
        <f t="shared" si="10"/>
        <v/>
      </c>
      <c r="G55" s="169" t="str">
        <f t="shared" si="11"/>
        <v/>
      </c>
      <c r="H55" s="169" t="str">
        <f t="shared" si="11"/>
        <v/>
      </c>
      <c r="I55" s="169" t="str">
        <f t="shared" si="5"/>
        <v/>
      </c>
      <c r="J55" s="152"/>
      <c r="K55" s="152"/>
      <c r="L55" s="152"/>
      <c r="M55" s="152"/>
      <c r="N55" s="155"/>
      <c r="O55" s="155"/>
      <c r="P55" s="155"/>
      <c r="Q55" s="152"/>
    </row>
    <row r="56" spans="1:17" ht="11.75" customHeight="1" x14ac:dyDescent="0.15">
      <c r="A56" s="152"/>
      <c r="B56" s="164" t="str">
        <f>IF(ISTEXT(B55),"",IF(MAX(B$27:B55)=Q$211,"",B55+1))</f>
        <v/>
      </c>
      <c r="C56" s="169" t="str">
        <f t="shared" si="8"/>
        <v/>
      </c>
      <c r="D56" s="169" t="str">
        <f t="shared" si="6"/>
        <v/>
      </c>
      <c r="E56" s="169" t="str">
        <f t="shared" si="9"/>
        <v/>
      </c>
      <c r="F56" s="169" t="str">
        <f t="shared" si="10"/>
        <v/>
      </c>
      <c r="G56" s="169" t="str">
        <f t="shared" si="11"/>
        <v/>
      </c>
      <c r="H56" s="169" t="str">
        <f t="shared" si="11"/>
        <v/>
      </c>
      <c r="I56" s="169" t="str">
        <f t="shared" si="5"/>
        <v/>
      </c>
      <c r="J56" s="152"/>
      <c r="K56" s="152"/>
      <c r="L56" s="152"/>
      <c r="M56" s="152"/>
      <c r="N56" s="155"/>
      <c r="O56" s="155"/>
      <c r="P56" s="155"/>
      <c r="Q56" s="152"/>
    </row>
    <row r="57" spans="1:17" x14ac:dyDescent="0.15">
      <c r="A57" s="148"/>
      <c r="B57" s="148"/>
      <c r="C57" s="170"/>
      <c r="D57" s="170"/>
      <c r="E57" s="170"/>
      <c r="F57" s="170"/>
      <c r="G57" s="170"/>
      <c r="H57" s="170"/>
      <c r="I57" s="170"/>
      <c r="J57" s="148"/>
      <c r="K57" s="148"/>
      <c r="L57" s="148"/>
      <c r="M57" s="148"/>
      <c r="N57" s="151"/>
      <c r="O57" s="151"/>
      <c r="P57" s="151"/>
      <c r="Q57" s="148"/>
    </row>
    <row r="58" spans="1:17" x14ac:dyDescent="0.15">
      <c r="A58" s="148"/>
      <c r="B58" s="148"/>
      <c r="C58" s="170"/>
      <c r="D58" s="170"/>
      <c r="E58" s="170"/>
      <c r="F58" s="170"/>
      <c r="G58" s="170"/>
      <c r="H58" s="170"/>
      <c r="I58" s="170"/>
      <c r="J58" s="148"/>
      <c r="K58" s="148"/>
      <c r="L58" s="148"/>
      <c r="M58" s="148"/>
      <c r="N58" s="151"/>
      <c r="O58" s="151"/>
      <c r="P58" s="151"/>
      <c r="Q58" s="148"/>
    </row>
    <row r="59" spans="1:17" x14ac:dyDescent="0.15">
      <c r="A59" s="148"/>
      <c r="B59" s="148"/>
      <c r="C59" s="170"/>
      <c r="D59" s="170"/>
      <c r="E59" s="170"/>
      <c r="F59" s="170"/>
      <c r="G59" s="170"/>
      <c r="H59" s="170"/>
      <c r="I59" s="170"/>
      <c r="J59" s="148"/>
      <c r="K59" s="148"/>
      <c r="L59" s="148"/>
      <c r="M59" s="148"/>
      <c r="N59" s="151"/>
      <c r="O59" s="151"/>
      <c r="P59" s="151"/>
      <c r="Q59" s="148"/>
    </row>
    <row r="60" spans="1:17" x14ac:dyDescent="0.15">
      <c r="A60" s="148"/>
      <c r="B60" s="148"/>
      <c r="C60" s="170"/>
      <c r="D60" s="170"/>
      <c r="E60" s="170"/>
      <c r="F60" s="170"/>
      <c r="G60" s="170"/>
      <c r="H60" s="170"/>
      <c r="I60" s="170"/>
      <c r="J60" s="148"/>
      <c r="K60" s="148"/>
      <c r="L60" s="148"/>
      <c r="M60" s="148"/>
      <c r="N60" s="151"/>
      <c r="O60" s="151"/>
      <c r="P60" s="151"/>
      <c r="Q60" s="148"/>
    </row>
    <row r="61" spans="1:17" x14ac:dyDescent="0.15">
      <c r="A61" s="148"/>
      <c r="B61" s="148"/>
      <c r="C61" s="170"/>
      <c r="D61" s="170"/>
      <c r="E61" s="170"/>
      <c r="F61" s="170"/>
      <c r="G61" s="170"/>
      <c r="H61" s="170"/>
      <c r="I61" s="170"/>
      <c r="J61" s="148"/>
      <c r="K61" s="148"/>
      <c r="L61" s="148"/>
      <c r="M61" s="148"/>
      <c r="N61" s="151"/>
      <c r="O61" s="151"/>
      <c r="P61" s="151"/>
      <c r="Q61" s="148"/>
    </row>
    <row r="62" spans="1:17" x14ac:dyDescent="0.15">
      <c r="A62" s="148"/>
      <c r="B62" s="148"/>
      <c r="C62" s="170"/>
      <c r="D62" s="170"/>
      <c r="E62" s="170"/>
      <c r="F62" s="170"/>
      <c r="G62" s="170"/>
      <c r="H62" s="170"/>
      <c r="I62" s="170"/>
      <c r="J62" s="148"/>
      <c r="K62" s="148"/>
      <c r="L62" s="148"/>
      <c r="M62" s="148"/>
      <c r="N62" s="151"/>
      <c r="O62" s="151"/>
      <c r="P62" s="151"/>
      <c r="Q62" s="148"/>
    </row>
    <row r="63" spans="1:17" x14ac:dyDescent="0.15">
      <c r="A63" s="148"/>
      <c r="B63" s="148"/>
      <c r="C63" s="170"/>
      <c r="D63" s="170"/>
      <c r="E63" s="170"/>
      <c r="F63" s="170"/>
      <c r="G63" s="170"/>
      <c r="H63" s="170"/>
      <c r="I63" s="170"/>
      <c r="J63" s="148"/>
      <c r="K63" s="148"/>
      <c r="L63" s="148"/>
      <c r="M63" s="148"/>
      <c r="N63" s="151"/>
      <c r="O63" s="151"/>
      <c r="P63" s="151"/>
      <c r="Q63" s="148"/>
    </row>
    <row r="64" spans="1:17" x14ac:dyDescent="0.15">
      <c r="A64" s="148"/>
      <c r="B64" s="148"/>
      <c r="C64" s="148"/>
      <c r="D64" s="148"/>
      <c r="E64" s="148"/>
      <c r="F64" s="148"/>
      <c r="G64" s="148"/>
      <c r="H64" s="148"/>
      <c r="I64" s="148"/>
      <c r="J64" s="148"/>
      <c r="K64" s="148"/>
      <c r="L64" s="148"/>
      <c r="M64" s="148"/>
      <c r="N64" s="151"/>
      <c r="O64" s="151"/>
      <c r="P64" s="151"/>
      <c r="Q64" s="148"/>
    </row>
    <row r="65" spans="1:17" x14ac:dyDescent="0.15">
      <c r="A65" s="148"/>
      <c r="B65" s="148"/>
      <c r="C65" s="148"/>
      <c r="D65" s="148"/>
      <c r="E65" s="148"/>
      <c r="F65" s="148"/>
      <c r="G65" s="148"/>
      <c r="H65" s="148"/>
      <c r="I65" s="148"/>
      <c r="J65" s="148"/>
      <c r="K65" s="148"/>
      <c r="L65" s="148"/>
      <c r="M65" s="148"/>
      <c r="N65" s="151"/>
      <c r="O65" s="151"/>
      <c r="P65" s="151"/>
      <c r="Q65" s="148"/>
    </row>
    <row r="66" spans="1:17" x14ac:dyDescent="0.15">
      <c r="A66" s="148"/>
      <c r="B66" s="148"/>
      <c r="C66" s="148"/>
      <c r="D66" s="148"/>
      <c r="E66" s="148"/>
      <c r="F66" s="148"/>
      <c r="G66" s="148"/>
      <c r="H66" s="148"/>
      <c r="I66" s="148"/>
      <c r="J66" s="148"/>
      <c r="K66" s="148"/>
      <c r="L66" s="148"/>
      <c r="M66" s="148"/>
      <c r="N66" s="151"/>
      <c r="O66" s="151"/>
      <c r="P66" s="151"/>
      <c r="Q66" s="148"/>
    </row>
    <row r="67" spans="1:17" x14ac:dyDescent="0.15">
      <c r="A67" s="148"/>
      <c r="B67" s="148"/>
      <c r="C67" s="148"/>
      <c r="D67" s="148"/>
      <c r="E67" s="148"/>
      <c r="F67" s="148"/>
      <c r="G67" s="148"/>
      <c r="H67" s="148"/>
      <c r="I67" s="148"/>
      <c r="J67" s="148"/>
      <c r="K67" s="148"/>
      <c r="L67" s="148"/>
      <c r="M67" s="148"/>
      <c r="N67" s="151"/>
      <c r="O67" s="151"/>
      <c r="P67" s="151"/>
      <c r="Q67" s="148"/>
    </row>
    <row r="68" spans="1:17" x14ac:dyDescent="0.15">
      <c r="A68" s="148"/>
      <c r="B68" s="148"/>
      <c r="C68" s="148"/>
      <c r="D68" s="148"/>
      <c r="E68" s="148"/>
      <c r="F68" s="148"/>
      <c r="G68" s="148"/>
      <c r="H68" s="148"/>
      <c r="I68" s="148"/>
      <c r="J68" s="148"/>
      <c r="K68" s="148"/>
      <c r="L68" s="148"/>
      <c r="M68" s="148"/>
      <c r="N68" s="151"/>
      <c r="O68" s="151"/>
      <c r="P68" s="151"/>
      <c r="Q68" s="148"/>
    </row>
    <row r="69" spans="1:17" x14ac:dyDescent="0.15">
      <c r="A69" s="148"/>
      <c r="B69" s="148"/>
      <c r="C69" s="148"/>
      <c r="D69" s="148"/>
      <c r="E69" s="148"/>
      <c r="F69" s="148"/>
      <c r="G69" s="148"/>
      <c r="H69" s="148"/>
      <c r="I69" s="148"/>
      <c r="J69" s="148"/>
      <c r="K69" s="148"/>
      <c r="L69" s="148"/>
      <c r="M69" s="148"/>
      <c r="N69" s="151"/>
      <c r="O69" s="151"/>
      <c r="P69" s="151"/>
      <c r="Q69" s="148"/>
    </row>
    <row r="70" spans="1:17" x14ac:dyDescent="0.15">
      <c r="A70" s="148"/>
      <c r="B70" s="148"/>
      <c r="C70" s="148"/>
      <c r="D70" s="148"/>
      <c r="E70" s="148"/>
      <c r="F70" s="148"/>
      <c r="G70" s="148"/>
      <c r="H70" s="148"/>
      <c r="I70" s="148"/>
      <c r="J70" s="148"/>
      <c r="K70" s="148"/>
      <c r="L70" s="148"/>
      <c r="M70" s="148"/>
      <c r="N70" s="151"/>
      <c r="O70" s="151"/>
      <c r="P70" s="151"/>
      <c r="Q70" s="148"/>
    </row>
    <row r="71" spans="1:17" x14ac:dyDescent="0.15">
      <c r="A71" s="148"/>
      <c r="B71" s="148"/>
      <c r="C71" s="148"/>
      <c r="D71" s="148"/>
      <c r="E71" s="148"/>
      <c r="F71" s="148"/>
      <c r="G71" s="148"/>
      <c r="H71" s="148"/>
      <c r="I71" s="148"/>
      <c r="J71" s="148"/>
      <c r="K71" s="148"/>
      <c r="L71" s="148"/>
      <c r="M71" s="148"/>
      <c r="N71" s="151"/>
      <c r="O71" s="151"/>
      <c r="P71" s="151"/>
      <c r="Q71" s="148"/>
    </row>
    <row r="72" spans="1:17" x14ac:dyDescent="0.15">
      <c r="A72" s="148"/>
      <c r="B72" s="148"/>
      <c r="C72" s="148"/>
      <c r="D72" s="148"/>
      <c r="E72" s="148"/>
      <c r="F72" s="148"/>
      <c r="G72" s="148"/>
      <c r="H72" s="148"/>
      <c r="I72" s="148"/>
      <c r="J72" s="148"/>
      <c r="K72" s="148"/>
      <c r="L72" s="148"/>
      <c r="M72" s="148"/>
      <c r="N72" s="151"/>
      <c r="O72" s="151"/>
      <c r="P72" s="151"/>
      <c r="Q72" s="148"/>
    </row>
    <row r="73" spans="1:17" x14ac:dyDescent="0.15">
      <c r="A73" s="148"/>
      <c r="B73" s="148"/>
      <c r="C73" s="148"/>
      <c r="D73" s="148"/>
      <c r="E73" s="148"/>
      <c r="F73" s="148"/>
      <c r="G73" s="148"/>
      <c r="H73" s="148"/>
      <c r="I73" s="148"/>
      <c r="J73" s="148"/>
      <c r="K73" s="148"/>
      <c r="L73" s="148"/>
      <c r="M73" s="148"/>
      <c r="N73" s="151"/>
      <c r="O73" s="151"/>
      <c r="P73" s="151"/>
      <c r="Q73" s="148"/>
    </row>
    <row r="74" spans="1:17" x14ac:dyDescent="0.15">
      <c r="A74" s="148"/>
      <c r="B74" s="148"/>
      <c r="C74" s="148"/>
      <c r="D74" s="148"/>
      <c r="E74" s="148"/>
      <c r="F74" s="148"/>
      <c r="G74" s="148"/>
      <c r="H74" s="148"/>
      <c r="I74" s="148"/>
      <c r="J74" s="148"/>
      <c r="K74" s="148"/>
      <c r="L74" s="148"/>
      <c r="M74" s="148"/>
      <c r="N74" s="151"/>
      <c r="O74" s="151"/>
      <c r="P74" s="151"/>
      <c r="Q74" s="148"/>
    </row>
    <row r="75" spans="1:17" x14ac:dyDescent="0.15">
      <c r="A75" s="148"/>
      <c r="B75" s="148"/>
      <c r="C75" s="148"/>
      <c r="D75" s="148"/>
      <c r="E75" s="148"/>
      <c r="F75" s="148"/>
      <c r="G75" s="148"/>
      <c r="H75" s="148"/>
      <c r="I75" s="148"/>
      <c r="J75" s="148"/>
      <c r="K75" s="148"/>
      <c r="L75" s="148"/>
      <c r="M75" s="148"/>
      <c r="N75" s="151"/>
      <c r="O75" s="151"/>
      <c r="P75" s="151"/>
      <c r="Q75" s="148"/>
    </row>
    <row r="76" spans="1:17" x14ac:dyDescent="0.15">
      <c r="A76" s="148"/>
      <c r="B76" s="148"/>
      <c r="C76" s="148"/>
      <c r="D76" s="148"/>
      <c r="E76" s="148"/>
      <c r="F76" s="148"/>
      <c r="G76" s="148"/>
      <c r="H76" s="148"/>
      <c r="I76" s="148"/>
      <c r="J76" s="148"/>
      <c r="K76" s="148"/>
      <c r="L76" s="148"/>
      <c r="M76" s="148"/>
      <c r="N76" s="151"/>
      <c r="O76" s="151"/>
      <c r="P76" s="151"/>
      <c r="Q76" s="148"/>
    </row>
    <row r="77" spans="1:17" x14ac:dyDescent="0.15">
      <c r="A77" s="148"/>
      <c r="B77" s="148"/>
      <c r="C77" s="148"/>
      <c r="D77" s="148"/>
      <c r="E77" s="148"/>
      <c r="F77" s="148"/>
      <c r="G77" s="148"/>
      <c r="H77" s="148"/>
      <c r="I77" s="148"/>
      <c r="J77" s="148"/>
      <c r="K77" s="148"/>
      <c r="L77" s="148"/>
      <c r="M77" s="148"/>
      <c r="N77" s="151"/>
      <c r="O77" s="151"/>
      <c r="P77" s="151"/>
      <c r="Q77" s="148"/>
    </row>
    <row r="78" spans="1:17" x14ac:dyDescent="0.15">
      <c r="A78" s="148"/>
      <c r="B78" s="148"/>
      <c r="C78" s="148"/>
      <c r="D78" s="148"/>
      <c r="E78" s="148"/>
      <c r="F78" s="148"/>
      <c r="G78" s="148"/>
      <c r="H78" s="148"/>
      <c r="I78" s="148"/>
      <c r="J78" s="148"/>
      <c r="K78" s="148"/>
      <c r="L78" s="148"/>
      <c r="M78" s="148"/>
      <c r="N78" s="151"/>
      <c r="O78" s="151"/>
      <c r="P78" s="151"/>
      <c r="Q78" s="148"/>
    </row>
    <row r="79" spans="1:17" x14ac:dyDescent="0.15">
      <c r="A79" s="148"/>
      <c r="B79" s="148"/>
      <c r="C79" s="148"/>
      <c r="D79" s="148"/>
      <c r="E79" s="148"/>
      <c r="F79" s="148"/>
      <c r="G79" s="148"/>
      <c r="H79" s="148"/>
      <c r="I79" s="148"/>
      <c r="J79" s="148"/>
      <c r="K79" s="148"/>
      <c r="L79" s="148"/>
      <c r="M79" s="148"/>
      <c r="N79" s="151"/>
      <c r="O79" s="151"/>
      <c r="P79" s="151"/>
      <c r="Q79" s="148"/>
    </row>
    <row r="80" spans="1:17" x14ac:dyDescent="0.15">
      <c r="A80" s="148"/>
      <c r="B80" s="148"/>
      <c r="C80" s="148"/>
      <c r="D80" s="148"/>
      <c r="E80" s="148"/>
      <c r="F80" s="148"/>
      <c r="G80" s="148"/>
      <c r="H80" s="148"/>
      <c r="I80" s="148"/>
      <c r="J80" s="148"/>
      <c r="K80" s="148"/>
      <c r="L80" s="148"/>
      <c r="M80" s="148"/>
      <c r="N80" s="151"/>
      <c r="O80" s="151"/>
      <c r="P80" s="151"/>
      <c r="Q80" s="148"/>
    </row>
    <row r="81" spans="1:17" x14ac:dyDescent="0.15">
      <c r="A81" s="148"/>
      <c r="B81" s="148"/>
      <c r="C81" s="148"/>
      <c r="D81" s="148"/>
      <c r="E81" s="148"/>
      <c r="F81" s="148"/>
      <c r="G81" s="148"/>
      <c r="H81" s="148"/>
      <c r="I81" s="148"/>
      <c r="J81" s="148"/>
      <c r="K81" s="148"/>
      <c r="L81" s="148"/>
      <c r="M81" s="148"/>
      <c r="N81" s="151"/>
      <c r="O81" s="151"/>
      <c r="P81" s="151"/>
      <c r="Q81" s="148"/>
    </row>
    <row r="82" spans="1:17" x14ac:dyDescent="0.15">
      <c r="A82" s="148"/>
      <c r="B82" s="148"/>
      <c r="C82" s="148"/>
      <c r="D82" s="148"/>
      <c r="E82" s="148"/>
      <c r="F82" s="148"/>
      <c r="G82" s="148"/>
      <c r="H82" s="148"/>
      <c r="I82" s="148"/>
      <c r="J82" s="148"/>
      <c r="K82" s="148"/>
      <c r="L82" s="148"/>
      <c r="M82" s="148"/>
      <c r="N82" s="151"/>
      <c r="O82" s="151"/>
      <c r="P82" s="151"/>
      <c r="Q82" s="148"/>
    </row>
    <row r="83" spans="1:17" x14ac:dyDescent="0.15">
      <c r="A83" s="148"/>
      <c r="B83" s="148"/>
      <c r="C83" s="148"/>
      <c r="D83" s="148"/>
      <c r="E83" s="148"/>
      <c r="F83" s="148"/>
      <c r="G83" s="148"/>
      <c r="H83" s="148"/>
      <c r="I83" s="148"/>
      <c r="J83" s="148"/>
      <c r="K83" s="148"/>
      <c r="L83" s="148"/>
      <c r="M83" s="148"/>
      <c r="N83" s="151"/>
      <c r="O83" s="151"/>
      <c r="P83" s="151"/>
      <c r="Q83" s="148"/>
    </row>
    <row r="84" spans="1:17" x14ac:dyDescent="0.15">
      <c r="A84" s="148"/>
      <c r="B84" s="148"/>
      <c r="C84" s="148"/>
      <c r="D84" s="148"/>
      <c r="E84" s="148"/>
      <c r="F84" s="148"/>
      <c r="G84" s="148"/>
      <c r="H84" s="148"/>
      <c r="I84" s="148"/>
      <c r="J84" s="148"/>
      <c r="K84" s="148"/>
      <c r="L84" s="148"/>
      <c r="M84" s="148"/>
      <c r="N84" s="151"/>
      <c r="O84" s="151"/>
      <c r="P84" s="151"/>
      <c r="Q84" s="148"/>
    </row>
    <row r="85" spans="1:17" x14ac:dyDescent="0.15">
      <c r="A85" s="148"/>
      <c r="B85" s="148"/>
      <c r="C85" s="148"/>
      <c r="D85" s="148"/>
      <c r="E85" s="148"/>
      <c r="F85" s="148"/>
      <c r="G85" s="148"/>
      <c r="H85" s="148"/>
      <c r="I85" s="148"/>
      <c r="J85" s="148"/>
      <c r="K85" s="148"/>
      <c r="L85" s="148"/>
      <c r="M85" s="148"/>
      <c r="N85" s="151"/>
      <c r="O85" s="151"/>
      <c r="P85" s="151"/>
      <c r="Q85" s="148"/>
    </row>
    <row r="86" spans="1:17" x14ac:dyDescent="0.15">
      <c r="A86" s="148"/>
      <c r="B86" s="148"/>
      <c r="C86" s="148"/>
      <c r="D86" s="148"/>
      <c r="E86" s="148"/>
      <c r="F86" s="148"/>
      <c r="G86" s="148"/>
      <c r="H86" s="148"/>
      <c r="I86" s="148"/>
      <c r="J86" s="148"/>
      <c r="K86" s="148"/>
      <c r="L86" s="148"/>
      <c r="M86" s="148"/>
      <c r="N86" s="151"/>
      <c r="O86" s="151"/>
      <c r="P86" s="151"/>
      <c r="Q86" s="148"/>
    </row>
    <row r="87" spans="1:17" x14ac:dyDescent="0.15">
      <c r="A87" s="148"/>
      <c r="B87" s="148"/>
      <c r="C87" s="148"/>
      <c r="D87" s="148"/>
      <c r="E87" s="148"/>
      <c r="F87" s="148"/>
      <c r="G87" s="148"/>
      <c r="H87" s="148"/>
      <c r="I87" s="148"/>
      <c r="J87" s="148"/>
      <c r="K87" s="148"/>
      <c r="L87" s="148"/>
      <c r="M87" s="148"/>
      <c r="N87" s="151"/>
      <c r="O87" s="151"/>
      <c r="P87" s="151"/>
      <c r="Q87" s="148"/>
    </row>
    <row r="88" spans="1:17" x14ac:dyDescent="0.15">
      <c r="A88" s="148"/>
      <c r="B88" s="148"/>
      <c r="C88" s="148"/>
      <c r="D88" s="148"/>
      <c r="E88" s="148"/>
      <c r="F88" s="148"/>
      <c r="G88" s="148"/>
      <c r="H88" s="148"/>
      <c r="I88" s="148"/>
      <c r="J88" s="148"/>
      <c r="K88" s="148"/>
      <c r="L88" s="148"/>
      <c r="M88" s="148"/>
      <c r="N88" s="151"/>
      <c r="O88" s="151"/>
      <c r="P88" s="151"/>
      <c r="Q88" s="148"/>
    </row>
    <row r="89" spans="1:17" x14ac:dyDescent="0.15">
      <c r="A89" s="148"/>
      <c r="B89" s="148"/>
      <c r="C89" s="148"/>
      <c r="D89" s="148"/>
      <c r="E89" s="148"/>
      <c r="F89" s="148"/>
      <c r="G89" s="148"/>
      <c r="H89" s="148"/>
      <c r="I89" s="148"/>
      <c r="J89" s="148"/>
      <c r="K89" s="148"/>
      <c r="L89" s="148"/>
      <c r="M89" s="148"/>
      <c r="N89" s="151"/>
      <c r="O89" s="151"/>
      <c r="P89" s="151"/>
      <c r="Q89" s="148"/>
    </row>
    <row r="90" spans="1:17" x14ac:dyDescent="0.15">
      <c r="A90" s="148"/>
      <c r="B90" s="148"/>
      <c r="C90" s="148"/>
      <c r="D90" s="148"/>
      <c r="E90" s="148"/>
      <c r="F90" s="148"/>
      <c r="G90" s="148"/>
      <c r="H90" s="148"/>
      <c r="I90" s="148"/>
      <c r="J90" s="148"/>
      <c r="K90" s="148"/>
      <c r="L90" s="148"/>
      <c r="M90" s="148"/>
      <c r="N90" s="151"/>
      <c r="O90" s="151"/>
      <c r="P90" s="151"/>
      <c r="Q90" s="148"/>
    </row>
    <row r="91" spans="1:17" x14ac:dyDescent="0.15">
      <c r="A91" s="148"/>
      <c r="B91" s="148"/>
      <c r="C91" s="148"/>
      <c r="D91" s="148"/>
      <c r="E91" s="148"/>
      <c r="F91" s="148"/>
      <c r="G91" s="148"/>
      <c r="H91" s="148"/>
      <c r="I91" s="148"/>
      <c r="J91" s="148"/>
      <c r="K91" s="148"/>
      <c r="L91" s="148"/>
      <c r="M91" s="148"/>
      <c r="N91" s="151"/>
      <c r="O91" s="151"/>
      <c r="P91" s="151"/>
      <c r="Q91" s="148"/>
    </row>
    <row r="92" spans="1:17" x14ac:dyDescent="0.15">
      <c r="A92" s="148"/>
      <c r="B92" s="148"/>
      <c r="C92" s="148"/>
      <c r="D92" s="148"/>
      <c r="E92" s="148"/>
      <c r="F92" s="148"/>
      <c r="G92" s="148"/>
      <c r="H92" s="148"/>
      <c r="I92" s="148"/>
      <c r="J92" s="148"/>
      <c r="K92" s="148"/>
      <c r="L92" s="148"/>
      <c r="M92" s="148"/>
      <c r="N92" s="151"/>
      <c r="O92" s="151"/>
      <c r="P92" s="151"/>
      <c r="Q92" s="148"/>
    </row>
    <row r="93" spans="1:17" x14ac:dyDescent="0.15">
      <c r="A93" s="148"/>
      <c r="B93" s="148"/>
      <c r="C93" s="148"/>
      <c r="D93" s="148"/>
      <c r="E93" s="148"/>
      <c r="F93" s="148"/>
      <c r="G93" s="148"/>
      <c r="H93" s="148"/>
      <c r="I93" s="148"/>
      <c r="J93" s="148"/>
      <c r="K93" s="148"/>
      <c r="L93" s="148"/>
      <c r="M93" s="148"/>
      <c r="N93" s="151"/>
      <c r="O93" s="151"/>
      <c r="P93" s="151"/>
      <c r="Q93" s="148"/>
    </row>
    <row r="94" spans="1:17" x14ac:dyDescent="0.15">
      <c r="A94" s="148"/>
      <c r="B94" s="148"/>
      <c r="C94" s="148"/>
      <c r="D94" s="148"/>
      <c r="E94" s="148"/>
      <c r="F94" s="148"/>
      <c r="G94" s="148"/>
      <c r="H94" s="148"/>
      <c r="I94" s="148"/>
      <c r="J94" s="148"/>
      <c r="K94" s="148"/>
      <c r="L94" s="148"/>
      <c r="M94" s="148"/>
      <c r="N94" s="151"/>
      <c r="O94" s="151"/>
      <c r="P94" s="151"/>
      <c r="Q94" s="148"/>
    </row>
    <row r="95" spans="1:17" x14ac:dyDescent="0.15">
      <c r="A95" s="148"/>
      <c r="B95" s="148"/>
      <c r="C95" s="148"/>
      <c r="D95" s="148"/>
      <c r="E95" s="148"/>
      <c r="F95" s="148"/>
      <c r="G95" s="148"/>
      <c r="H95" s="148"/>
      <c r="I95" s="148"/>
      <c r="J95" s="148"/>
      <c r="K95" s="148"/>
      <c r="L95" s="148"/>
      <c r="M95" s="148"/>
      <c r="N95" s="151"/>
      <c r="O95" s="151"/>
      <c r="P95" s="151"/>
      <c r="Q95" s="148"/>
    </row>
    <row r="96" spans="1:17" x14ac:dyDescent="0.15">
      <c r="A96" s="148"/>
      <c r="B96" s="148"/>
      <c r="C96" s="148"/>
      <c r="D96" s="148"/>
      <c r="E96" s="148"/>
      <c r="F96" s="148"/>
      <c r="G96" s="148"/>
      <c r="H96" s="148"/>
      <c r="I96" s="148"/>
      <c r="J96" s="148"/>
      <c r="K96" s="148"/>
      <c r="L96" s="148"/>
      <c r="M96" s="148"/>
      <c r="N96" s="151"/>
      <c r="O96" s="151"/>
      <c r="P96" s="151"/>
      <c r="Q96" s="148"/>
    </row>
    <row r="97" spans="1:17" x14ac:dyDescent="0.15">
      <c r="A97" s="148"/>
      <c r="B97" s="148"/>
      <c r="C97" s="148"/>
      <c r="D97" s="148"/>
      <c r="E97" s="148"/>
      <c r="F97" s="148"/>
      <c r="G97" s="148"/>
      <c r="H97" s="148"/>
      <c r="I97" s="148"/>
      <c r="J97" s="148"/>
      <c r="K97" s="148"/>
      <c r="L97" s="148"/>
      <c r="M97" s="148"/>
      <c r="N97" s="151"/>
      <c r="O97" s="151"/>
      <c r="P97" s="151"/>
      <c r="Q97" s="148"/>
    </row>
    <row r="98" spans="1:17" x14ac:dyDescent="0.15">
      <c r="A98" s="148"/>
      <c r="B98" s="148"/>
      <c r="C98" s="148"/>
      <c r="D98" s="148"/>
      <c r="E98" s="148"/>
      <c r="F98" s="148"/>
      <c r="G98" s="148"/>
      <c r="H98" s="148"/>
      <c r="I98" s="148"/>
      <c r="J98" s="148"/>
      <c r="K98" s="148"/>
      <c r="L98" s="148"/>
      <c r="M98" s="148"/>
      <c r="N98" s="151"/>
      <c r="O98" s="151"/>
      <c r="P98" s="151"/>
      <c r="Q98" s="148"/>
    </row>
    <row r="99" spans="1:17" x14ac:dyDescent="0.15">
      <c r="A99" s="148"/>
      <c r="B99" s="148"/>
      <c r="C99" s="148"/>
      <c r="D99" s="148"/>
      <c r="E99" s="148"/>
      <c r="F99" s="148"/>
      <c r="G99" s="148"/>
      <c r="H99" s="148"/>
      <c r="I99" s="148"/>
      <c r="J99" s="148"/>
      <c r="K99" s="148"/>
      <c r="L99" s="148"/>
      <c r="M99" s="148"/>
      <c r="N99" s="151"/>
      <c r="O99" s="151"/>
      <c r="P99" s="151"/>
      <c r="Q99" s="148"/>
    </row>
    <row r="100" spans="1:17" x14ac:dyDescent="0.15">
      <c r="A100" s="148"/>
      <c r="B100" s="148"/>
      <c r="C100" s="148"/>
      <c r="D100" s="148"/>
      <c r="E100" s="148"/>
      <c r="F100" s="148"/>
      <c r="G100" s="148"/>
      <c r="H100" s="148"/>
      <c r="I100" s="148"/>
      <c r="J100" s="148"/>
      <c r="K100" s="148"/>
      <c r="L100" s="148"/>
      <c r="M100" s="148"/>
      <c r="N100" s="151"/>
      <c r="O100" s="151"/>
      <c r="P100" s="151"/>
      <c r="Q100" s="148"/>
    </row>
    <row r="101" spans="1:17" x14ac:dyDescent="0.15">
      <c r="A101" s="148"/>
      <c r="B101" s="148"/>
      <c r="C101" s="148"/>
      <c r="D101" s="148"/>
      <c r="E101" s="148"/>
      <c r="F101" s="148"/>
      <c r="G101" s="148"/>
      <c r="H101" s="148"/>
      <c r="I101" s="148"/>
      <c r="J101" s="148"/>
      <c r="K101" s="148"/>
      <c r="L101" s="148"/>
      <c r="M101" s="148"/>
      <c r="N101" s="151"/>
      <c r="O101" s="151"/>
      <c r="P101" s="151"/>
      <c r="Q101" s="148"/>
    </row>
    <row r="102" spans="1:17" x14ac:dyDescent="0.15">
      <c r="A102" s="148"/>
      <c r="B102" s="148"/>
      <c r="C102" s="148"/>
      <c r="D102" s="148"/>
      <c r="E102" s="148"/>
      <c r="F102" s="148"/>
      <c r="G102" s="148"/>
      <c r="H102" s="148"/>
      <c r="I102" s="148"/>
      <c r="J102" s="148"/>
      <c r="K102" s="148"/>
      <c r="L102" s="148"/>
      <c r="M102" s="148"/>
      <c r="N102" s="151"/>
      <c r="O102" s="151"/>
      <c r="P102" s="151"/>
      <c r="Q102" s="148"/>
    </row>
    <row r="103" spans="1:17" x14ac:dyDescent="0.15">
      <c r="A103" s="148"/>
      <c r="B103" s="148"/>
      <c r="C103" s="148"/>
      <c r="D103" s="148"/>
      <c r="E103" s="148"/>
      <c r="F103" s="148"/>
      <c r="G103" s="148"/>
      <c r="H103" s="148"/>
      <c r="I103" s="148"/>
      <c r="J103" s="148"/>
      <c r="K103" s="148"/>
      <c r="L103" s="148"/>
      <c r="M103" s="148"/>
      <c r="N103" s="151"/>
      <c r="O103" s="151"/>
      <c r="P103" s="151"/>
      <c r="Q103" s="148"/>
    </row>
    <row r="104" spans="1:17" x14ac:dyDescent="0.15">
      <c r="A104" s="148"/>
      <c r="B104" s="148"/>
      <c r="C104" s="148"/>
      <c r="D104" s="148"/>
      <c r="E104" s="148"/>
      <c r="F104" s="148"/>
      <c r="G104" s="148"/>
      <c r="H104" s="148"/>
      <c r="I104" s="148"/>
      <c r="J104" s="148"/>
      <c r="K104" s="148"/>
      <c r="L104" s="148"/>
      <c r="M104" s="148"/>
      <c r="N104" s="151"/>
      <c r="O104" s="151"/>
      <c r="P104" s="151"/>
      <c r="Q104" s="148"/>
    </row>
    <row r="105" spans="1:17" x14ac:dyDescent="0.15">
      <c r="A105" s="148"/>
      <c r="B105" s="148"/>
      <c r="C105" s="148"/>
      <c r="D105" s="148"/>
      <c r="E105" s="148"/>
      <c r="F105" s="148"/>
      <c r="G105" s="148"/>
      <c r="H105" s="148"/>
      <c r="I105" s="148"/>
      <c r="J105" s="148"/>
      <c r="K105" s="148"/>
      <c r="L105" s="148"/>
      <c r="M105" s="148"/>
      <c r="N105" s="151"/>
      <c r="O105" s="151"/>
      <c r="P105" s="151"/>
      <c r="Q105" s="148"/>
    </row>
    <row r="106" spans="1:17" x14ac:dyDescent="0.15">
      <c r="A106" s="148"/>
      <c r="B106" s="148"/>
      <c r="C106" s="148"/>
      <c r="D106" s="148"/>
      <c r="E106" s="148"/>
      <c r="F106" s="148"/>
      <c r="G106" s="148"/>
      <c r="H106" s="148"/>
      <c r="I106" s="148"/>
      <c r="J106" s="148"/>
      <c r="K106" s="148"/>
      <c r="L106" s="148"/>
      <c r="M106" s="148"/>
      <c r="N106" s="151"/>
      <c r="O106" s="151"/>
      <c r="P106" s="151"/>
      <c r="Q106" s="148"/>
    </row>
    <row r="107" spans="1:17" x14ac:dyDescent="0.15">
      <c r="A107" s="148"/>
      <c r="B107" s="148"/>
      <c r="C107" s="148"/>
      <c r="D107" s="148"/>
      <c r="E107" s="148"/>
      <c r="F107" s="148"/>
      <c r="G107" s="148"/>
      <c r="H107" s="148"/>
      <c r="I107" s="148"/>
      <c r="J107" s="148"/>
      <c r="K107" s="148"/>
      <c r="L107" s="148"/>
      <c r="M107" s="148"/>
      <c r="N107" s="151"/>
      <c r="O107" s="151"/>
      <c r="P107" s="151"/>
      <c r="Q107" s="148"/>
    </row>
    <row r="108" spans="1:17" x14ac:dyDescent="0.15">
      <c r="A108" s="148"/>
      <c r="B108" s="148"/>
      <c r="C108" s="148"/>
      <c r="D108" s="148"/>
      <c r="E108" s="148"/>
      <c r="F108" s="148"/>
      <c r="G108" s="148"/>
      <c r="H108" s="148"/>
      <c r="I108" s="148"/>
      <c r="J108" s="148"/>
      <c r="K108" s="148"/>
      <c r="L108" s="148"/>
      <c r="M108" s="148"/>
      <c r="N108" s="151"/>
      <c r="O108" s="151"/>
      <c r="P108" s="151"/>
      <c r="Q108" s="148"/>
    </row>
    <row r="109" spans="1:17" x14ac:dyDescent="0.15">
      <c r="A109" s="148"/>
      <c r="B109" s="148"/>
      <c r="C109" s="148"/>
      <c r="D109" s="148"/>
      <c r="E109" s="148"/>
      <c r="F109" s="148"/>
      <c r="G109" s="148"/>
      <c r="H109" s="148"/>
      <c r="I109" s="148"/>
      <c r="J109" s="148"/>
      <c r="K109" s="148"/>
      <c r="L109" s="148"/>
      <c r="M109" s="148"/>
      <c r="N109" s="151"/>
      <c r="O109" s="151"/>
      <c r="P109" s="151"/>
      <c r="Q109" s="148"/>
    </row>
    <row r="110" spans="1:17" x14ac:dyDescent="0.15">
      <c r="A110" s="148"/>
      <c r="B110" s="148"/>
      <c r="C110" s="148"/>
      <c r="D110" s="148"/>
      <c r="E110" s="148"/>
      <c r="F110" s="148"/>
      <c r="G110" s="148"/>
      <c r="H110" s="148"/>
      <c r="I110" s="148"/>
      <c r="J110" s="148"/>
      <c r="K110" s="148"/>
      <c r="L110" s="148"/>
      <c r="M110" s="148"/>
      <c r="N110" s="151"/>
      <c r="O110" s="151"/>
      <c r="P110" s="151"/>
      <c r="Q110" s="148"/>
    </row>
    <row r="111" spans="1:17" x14ac:dyDescent="0.15">
      <c r="A111" s="148"/>
      <c r="B111" s="148"/>
      <c r="C111" s="148"/>
      <c r="D111" s="148"/>
      <c r="E111" s="148"/>
      <c r="F111" s="148"/>
      <c r="G111" s="148"/>
      <c r="H111" s="148"/>
      <c r="I111" s="148"/>
      <c r="J111" s="148"/>
      <c r="K111" s="148"/>
      <c r="L111" s="148"/>
      <c r="M111" s="148"/>
      <c r="N111" s="151"/>
      <c r="O111" s="151"/>
      <c r="P111" s="151"/>
      <c r="Q111" s="148"/>
    </row>
    <row r="112" spans="1:17" x14ac:dyDescent="0.15">
      <c r="A112" s="148"/>
      <c r="B112" s="148"/>
      <c r="C112" s="148"/>
      <c r="D112" s="148"/>
      <c r="E112" s="148"/>
      <c r="F112" s="148"/>
      <c r="G112" s="148"/>
      <c r="H112" s="148"/>
      <c r="I112" s="148"/>
      <c r="J112" s="148"/>
      <c r="K112" s="148"/>
      <c r="L112" s="148"/>
      <c r="M112" s="148"/>
      <c r="N112" s="151"/>
      <c r="O112" s="151"/>
      <c r="P112" s="151"/>
      <c r="Q112" s="148"/>
    </row>
    <row r="113" spans="1:17" x14ac:dyDescent="0.15">
      <c r="A113" s="148"/>
      <c r="B113" s="148"/>
      <c r="C113" s="148"/>
      <c r="D113" s="148"/>
      <c r="E113" s="148"/>
      <c r="F113" s="148"/>
      <c r="G113" s="148"/>
      <c r="H113" s="148"/>
      <c r="I113" s="148"/>
      <c r="J113" s="148"/>
      <c r="K113" s="148"/>
      <c r="L113" s="148"/>
      <c r="M113" s="148"/>
      <c r="N113" s="151"/>
      <c r="O113" s="151"/>
      <c r="P113" s="151"/>
      <c r="Q113" s="148"/>
    </row>
    <row r="114" spans="1:17" x14ac:dyDescent="0.15">
      <c r="A114" s="148"/>
      <c r="B114" s="148"/>
      <c r="C114" s="148"/>
      <c r="D114" s="148"/>
      <c r="E114" s="148"/>
      <c r="F114" s="148"/>
      <c r="G114" s="148"/>
      <c r="H114" s="148"/>
      <c r="I114" s="148"/>
      <c r="J114" s="148"/>
      <c r="K114" s="148"/>
      <c r="L114" s="148"/>
      <c r="M114" s="148"/>
      <c r="N114" s="151"/>
      <c r="O114" s="151"/>
      <c r="P114" s="151"/>
      <c r="Q114" s="148"/>
    </row>
    <row r="115" spans="1:17" x14ac:dyDescent="0.15">
      <c r="A115" s="148"/>
      <c r="B115" s="148"/>
      <c r="C115" s="148"/>
      <c r="D115" s="148"/>
      <c r="E115" s="148"/>
      <c r="F115" s="148"/>
      <c r="G115" s="148"/>
      <c r="H115" s="148"/>
      <c r="I115" s="148"/>
      <c r="J115" s="148"/>
      <c r="K115" s="148"/>
      <c r="L115" s="148"/>
      <c r="M115" s="148"/>
      <c r="N115" s="151"/>
      <c r="O115" s="151"/>
      <c r="P115" s="151"/>
      <c r="Q115" s="148"/>
    </row>
    <row r="116" spans="1:17" x14ac:dyDescent="0.15">
      <c r="A116" s="148"/>
      <c r="B116" s="148"/>
      <c r="C116" s="148"/>
      <c r="D116" s="148"/>
      <c r="E116" s="148"/>
      <c r="F116" s="148"/>
      <c r="G116" s="148"/>
      <c r="H116" s="148"/>
      <c r="I116" s="148"/>
      <c r="J116" s="148"/>
      <c r="K116" s="148"/>
      <c r="L116" s="148"/>
      <c r="M116" s="148"/>
      <c r="N116" s="151"/>
      <c r="O116" s="151"/>
      <c r="P116" s="151"/>
      <c r="Q116" s="148"/>
    </row>
    <row r="117" spans="1:17" x14ac:dyDescent="0.15">
      <c r="A117" s="148"/>
      <c r="B117" s="148"/>
      <c r="C117" s="148"/>
      <c r="D117" s="148"/>
      <c r="E117" s="148"/>
      <c r="F117" s="148"/>
      <c r="G117" s="148"/>
      <c r="H117" s="148"/>
      <c r="I117" s="148"/>
      <c r="J117" s="148"/>
      <c r="K117" s="148"/>
      <c r="L117" s="148"/>
      <c r="M117" s="148"/>
      <c r="N117" s="151"/>
      <c r="O117" s="151"/>
      <c r="P117" s="151"/>
      <c r="Q117" s="148"/>
    </row>
    <row r="118" spans="1:17" x14ac:dyDescent="0.15">
      <c r="A118" s="148"/>
      <c r="B118" s="148"/>
      <c r="C118" s="148"/>
      <c r="D118" s="148"/>
      <c r="E118" s="148"/>
      <c r="F118" s="148"/>
      <c r="G118" s="148"/>
      <c r="H118" s="148"/>
      <c r="I118" s="148"/>
      <c r="J118" s="148"/>
      <c r="K118" s="148"/>
      <c r="L118" s="148"/>
      <c r="M118" s="148"/>
      <c r="N118" s="151"/>
      <c r="O118" s="151"/>
      <c r="P118" s="151"/>
      <c r="Q118" s="148"/>
    </row>
    <row r="119" spans="1:17" x14ac:dyDescent="0.15">
      <c r="A119" s="148"/>
      <c r="B119" s="148"/>
      <c r="C119" s="148"/>
      <c r="D119" s="148"/>
      <c r="E119" s="148"/>
      <c r="F119" s="148"/>
      <c r="G119" s="148"/>
      <c r="H119" s="148"/>
      <c r="I119" s="148"/>
      <c r="J119" s="148"/>
      <c r="K119" s="148"/>
      <c r="L119" s="148"/>
      <c r="M119" s="148"/>
      <c r="N119" s="151"/>
      <c r="O119" s="151"/>
      <c r="P119" s="151"/>
      <c r="Q119" s="148"/>
    </row>
    <row r="120" spans="1:17" x14ac:dyDescent="0.15">
      <c r="A120" s="148"/>
      <c r="B120" s="148"/>
      <c r="C120" s="148"/>
      <c r="D120" s="148"/>
      <c r="E120" s="148"/>
      <c r="F120" s="148"/>
      <c r="G120" s="148"/>
      <c r="H120" s="148"/>
      <c r="I120" s="148"/>
      <c r="J120" s="148"/>
      <c r="K120" s="148"/>
      <c r="L120" s="148"/>
      <c r="M120" s="148"/>
      <c r="N120" s="151"/>
      <c r="O120" s="151"/>
      <c r="P120" s="151"/>
      <c r="Q120" s="148"/>
    </row>
    <row r="121" spans="1:17" x14ac:dyDescent="0.15">
      <c r="A121" s="148"/>
      <c r="B121" s="148"/>
      <c r="C121" s="148"/>
      <c r="D121" s="148"/>
      <c r="E121" s="148"/>
      <c r="F121" s="148"/>
      <c r="G121" s="148"/>
      <c r="H121" s="148"/>
      <c r="I121" s="148"/>
      <c r="J121" s="148"/>
      <c r="K121" s="148"/>
      <c r="L121" s="148"/>
      <c r="M121" s="148"/>
      <c r="N121" s="151"/>
      <c r="O121" s="151"/>
      <c r="P121" s="151"/>
      <c r="Q121" s="148"/>
    </row>
    <row r="122" spans="1:17" x14ac:dyDescent="0.15">
      <c r="A122" s="148"/>
      <c r="B122" s="148"/>
      <c r="C122" s="148"/>
      <c r="D122" s="148"/>
      <c r="E122" s="148"/>
      <c r="F122" s="148"/>
      <c r="G122" s="148"/>
      <c r="H122" s="148"/>
      <c r="I122" s="148"/>
      <c r="J122" s="148"/>
      <c r="K122" s="148"/>
      <c r="L122" s="148"/>
      <c r="M122" s="148"/>
      <c r="N122" s="151"/>
      <c r="O122" s="151"/>
      <c r="P122" s="151"/>
      <c r="Q122" s="148"/>
    </row>
    <row r="123" spans="1:17" x14ac:dyDescent="0.15">
      <c r="A123" s="148"/>
      <c r="B123" s="148"/>
      <c r="C123" s="148"/>
      <c r="D123" s="148"/>
      <c r="E123" s="148"/>
      <c r="F123" s="148"/>
      <c r="G123" s="148"/>
      <c r="H123" s="148"/>
      <c r="I123" s="148"/>
      <c r="J123" s="148"/>
      <c r="K123" s="148"/>
      <c r="L123" s="148"/>
      <c r="M123" s="148"/>
      <c r="N123" s="151"/>
      <c r="O123" s="151"/>
      <c r="P123" s="151"/>
      <c r="Q123" s="148"/>
    </row>
    <row r="124" spans="1:17" x14ac:dyDescent="0.15">
      <c r="A124" s="148"/>
      <c r="B124" s="148"/>
      <c r="C124" s="148"/>
      <c r="D124" s="148"/>
      <c r="E124" s="148"/>
      <c r="F124" s="148"/>
      <c r="G124" s="148"/>
      <c r="H124" s="148"/>
      <c r="I124" s="148"/>
      <c r="J124" s="148"/>
      <c r="K124" s="148"/>
      <c r="L124" s="148"/>
      <c r="M124" s="148"/>
      <c r="N124" s="151"/>
      <c r="O124" s="151"/>
      <c r="P124" s="151"/>
      <c r="Q124" s="148"/>
    </row>
    <row r="125" spans="1:17" x14ac:dyDescent="0.15">
      <c r="A125" s="148"/>
      <c r="B125" s="148"/>
      <c r="C125" s="148"/>
      <c r="D125" s="148"/>
      <c r="E125" s="148"/>
      <c r="F125" s="148"/>
      <c r="G125" s="148"/>
      <c r="H125" s="148"/>
      <c r="I125" s="148"/>
      <c r="J125" s="148"/>
      <c r="K125" s="148"/>
      <c r="L125" s="148"/>
      <c r="M125" s="148"/>
      <c r="N125" s="151"/>
      <c r="O125" s="151"/>
      <c r="P125" s="151"/>
      <c r="Q125" s="148"/>
    </row>
    <row r="126" spans="1:17" x14ac:dyDescent="0.15">
      <c r="A126" s="148"/>
      <c r="B126" s="148"/>
      <c r="C126" s="148"/>
      <c r="D126" s="148"/>
      <c r="E126" s="148"/>
      <c r="F126" s="148"/>
      <c r="G126" s="148"/>
      <c r="H126" s="148"/>
      <c r="I126" s="148"/>
      <c r="J126" s="148"/>
      <c r="K126" s="148"/>
      <c r="L126" s="148"/>
      <c r="M126" s="148"/>
      <c r="N126" s="151"/>
      <c r="O126" s="151"/>
      <c r="P126" s="151"/>
      <c r="Q126" s="148"/>
    </row>
    <row r="127" spans="1:17" x14ac:dyDescent="0.15">
      <c r="A127" s="148"/>
      <c r="B127" s="148"/>
      <c r="C127" s="148"/>
      <c r="D127" s="148"/>
      <c r="E127" s="148"/>
      <c r="F127" s="148"/>
      <c r="G127" s="148"/>
      <c r="H127" s="148"/>
      <c r="I127" s="148"/>
      <c r="J127" s="148"/>
      <c r="K127" s="148"/>
      <c r="L127" s="148"/>
      <c r="M127" s="148"/>
      <c r="N127" s="151"/>
      <c r="O127" s="151"/>
      <c r="P127" s="151"/>
      <c r="Q127" s="148"/>
    </row>
    <row r="128" spans="1:17" x14ac:dyDescent="0.15">
      <c r="A128" s="148"/>
      <c r="B128" s="148"/>
      <c r="C128" s="148"/>
      <c r="D128" s="148"/>
      <c r="E128" s="148"/>
      <c r="F128" s="148"/>
      <c r="G128" s="148"/>
      <c r="H128" s="148"/>
      <c r="I128" s="148"/>
      <c r="J128" s="148"/>
      <c r="K128" s="148"/>
      <c r="L128" s="148"/>
      <c r="M128" s="148"/>
      <c r="N128" s="151"/>
      <c r="O128" s="151"/>
      <c r="P128" s="151"/>
      <c r="Q128" s="148"/>
    </row>
    <row r="129" spans="1:17" x14ac:dyDescent="0.15">
      <c r="A129" s="148"/>
      <c r="B129" s="148"/>
      <c r="C129" s="148"/>
      <c r="D129" s="148"/>
      <c r="E129" s="148"/>
      <c r="F129" s="148"/>
      <c r="G129" s="148"/>
      <c r="H129" s="148"/>
      <c r="I129" s="148"/>
      <c r="J129" s="148"/>
      <c r="K129" s="148"/>
      <c r="L129" s="148"/>
      <c r="M129" s="148"/>
      <c r="N129" s="151"/>
      <c r="O129" s="151"/>
      <c r="P129" s="151"/>
      <c r="Q129" s="148"/>
    </row>
    <row r="130" spans="1:17" x14ac:dyDescent="0.15">
      <c r="A130" s="148"/>
      <c r="B130" s="148"/>
      <c r="C130" s="148"/>
      <c r="D130" s="148"/>
      <c r="E130" s="148"/>
      <c r="F130" s="148"/>
      <c r="G130" s="148"/>
      <c r="H130" s="148"/>
      <c r="I130" s="148"/>
      <c r="J130" s="148"/>
      <c r="K130" s="148"/>
      <c r="L130" s="148"/>
      <c r="M130" s="148"/>
      <c r="N130" s="151"/>
      <c r="O130" s="151"/>
      <c r="P130" s="151"/>
      <c r="Q130" s="148"/>
    </row>
    <row r="131" spans="1:17" x14ac:dyDescent="0.15">
      <c r="A131" s="148"/>
      <c r="B131" s="148"/>
      <c r="C131" s="148"/>
      <c r="D131" s="148"/>
      <c r="E131" s="148"/>
      <c r="F131" s="148"/>
      <c r="G131" s="148"/>
      <c r="H131" s="148"/>
      <c r="I131" s="148"/>
      <c r="J131" s="148"/>
      <c r="K131" s="148"/>
      <c r="L131" s="148"/>
      <c r="M131" s="148"/>
      <c r="N131" s="151"/>
      <c r="O131" s="151"/>
      <c r="P131" s="151"/>
      <c r="Q131" s="148"/>
    </row>
    <row r="132" spans="1:17" x14ac:dyDescent="0.15">
      <c r="A132" s="148"/>
      <c r="B132" s="148"/>
      <c r="C132" s="148"/>
      <c r="D132" s="148"/>
      <c r="E132" s="148"/>
      <c r="F132" s="148"/>
      <c r="G132" s="148"/>
      <c r="H132" s="148"/>
      <c r="I132" s="148"/>
      <c r="J132" s="148"/>
      <c r="K132" s="148"/>
      <c r="L132" s="148"/>
      <c r="M132" s="148"/>
      <c r="N132" s="151"/>
      <c r="O132" s="151"/>
      <c r="P132" s="151"/>
      <c r="Q132" s="148"/>
    </row>
    <row r="133" spans="1:17" x14ac:dyDescent="0.15">
      <c r="A133" s="148"/>
      <c r="B133" s="148"/>
      <c r="C133" s="148"/>
      <c r="D133" s="148"/>
      <c r="E133" s="148"/>
      <c r="F133" s="148"/>
      <c r="G133" s="148"/>
      <c r="H133" s="148"/>
      <c r="I133" s="148"/>
      <c r="J133" s="148"/>
      <c r="K133" s="148"/>
      <c r="L133" s="148"/>
      <c r="M133" s="148"/>
      <c r="N133" s="151"/>
      <c r="O133" s="151"/>
      <c r="P133" s="151"/>
      <c r="Q133" s="148"/>
    </row>
    <row r="134" spans="1:17" x14ac:dyDescent="0.15">
      <c r="A134" s="148"/>
      <c r="B134" s="148"/>
      <c r="C134" s="148"/>
      <c r="D134" s="148"/>
      <c r="E134" s="148"/>
      <c r="F134" s="148"/>
      <c r="G134" s="148"/>
      <c r="H134" s="148"/>
      <c r="I134" s="148"/>
      <c r="J134" s="148"/>
      <c r="K134" s="148"/>
      <c r="L134" s="148"/>
      <c r="M134" s="148"/>
      <c r="N134" s="151"/>
      <c r="O134" s="151"/>
      <c r="P134" s="151"/>
      <c r="Q134" s="148"/>
    </row>
    <row r="135" spans="1:17" x14ac:dyDescent="0.15">
      <c r="A135" s="148"/>
      <c r="B135" s="148"/>
      <c r="C135" s="148"/>
      <c r="D135" s="148"/>
      <c r="E135" s="148"/>
      <c r="F135" s="148"/>
      <c r="G135" s="148"/>
      <c r="H135" s="148"/>
      <c r="I135" s="148"/>
      <c r="J135" s="148"/>
      <c r="K135" s="148"/>
      <c r="L135" s="148"/>
      <c r="M135" s="148"/>
      <c r="N135" s="151"/>
      <c r="O135" s="151"/>
      <c r="P135" s="151"/>
      <c r="Q135" s="148"/>
    </row>
    <row r="136" spans="1:17" x14ac:dyDescent="0.15">
      <c r="A136" s="148"/>
      <c r="B136" s="148"/>
      <c r="C136" s="148"/>
      <c r="D136" s="148"/>
      <c r="E136" s="148"/>
      <c r="F136" s="148"/>
      <c r="G136" s="148"/>
      <c r="H136" s="148"/>
      <c r="I136" s="148"/>
      <c r="J136" s="148"/>
      <c r="K136" s="148"/>
      <c r="L136" s="148"/>
      <c r="M136" s="148"/>
      <c r="N136" s="151"/>
      <c r="O136" s="151"/>
      <c r="P136" s="151"/>
      <c r="Q136" s="148"/>
    </row>
    <row r="137" spans="1:17" x14ac:dyDescent="0.15">
      <c r="A137" s="148"/>
      <c r="B137" s="148"/>
      <c r="C137" s="148"/>
      <c r="D137" s="148"/>
      <c r="E137" s="148"/>
      <c r="F137" s="148"/>
      <c r="G137" s="148"/>
      <c r="H137" s="148"/>
      <c r="I137" s="148"/>
      <c r="J137" s="148"/>
      <c r="K137" s="148"/>
      <c r="L137" s="148"/>
      <c r="M137" s="148"/>
      <c r="N137" s="151"/>
      <c r="O137" s="151"/>
      <c r="P137" s="151"/>
      <c r="Q137" s="148"/>
    </row>
    <row r="138" spans="1:17" x14ac:dyDescent="0.15">
      <c r="A138" s="148"/>
      <c r="B138" s="148"/>
      <c r="C138" s="148"/>
      <c r="D138" s="148"/>
      <c r="E138" s="148"/>
      <c r="F138" s="148"/>
      <c r="G138" s="148"/>
      <c r="H138" s="148"/>
      <c r="I138" s="148"/>
      <c r="J138" s="148"/>
      <c r="K138" s="148"/>
      <c r="L138" s="148"/>
      <c r="M138" s="148"/>
      <c r="N138" s="151"/>
      <c r="O138" s="151"/>
      <c r="P138" s="151"/>
      <c r="Q138" s="148"/>
    </row>
    <row r="139" spans="1:17" x14ac:dyDescent="0.15">
      <c r="A139" s="148"/>
      <c r="B139" s="148"/>
      <c r="C139" s="148"/>
      <c r="D139" s="148"/>
      <c r="E139" s="148"/>
      <c r="F139" s="148"/>
      <c r="G139" s="148"/>
      <c r="H139" s="148"/>
      <c r="I139" s="148"/>
      <c r="J139" s="148"/>
      <c r="K139" s="148"/>
      <c r="L139" s="148"/>
      <c r="M139" s="148"/>
      <c r="N139" s="151"/>
      <c r="O139" s="151"/>
      <c r="P139" s="151"/>
      <c r="Q139" s="148"/>
    </row>
    <row r="140" spans="1:17" x14ac:dyDescent="0.15">
      <c r="A140" s="148"/>
      <c r="B140" s="148"/>
      <c r="C140" s="148"/>
      <c r="D140" s="148"/>
      <c r="E140" s="148"/>
      <c r="F140" s="148"/>
      <c r="G140" s="148"/>
      <c r="H140" s="148"/>
      <c r="I140" s="148"/>
      <c r="J140" s="148"/>
      <c r="K140" s="148"/>
      <c r="L140" s="148"/>
      <c r="M140" s="148"/>
      <c r="N140" s="151"/>
      <c r="O140" s="151"/>
      <c r="P140" s="151"/>
      <c r="Q140" s="148"/>
    </row>
    <row r="141" spans="1:17" x14ac:dyDescent="0.15">
      <c r="A141" s="148"/>
      <c r="B141" s="148"/>
      <c r="C141" s="148"/>
      <c r="D141" s="148"/>
      <c r="E141" s="148"/>
      <c r="F141" s="148"/>
      <c r="G141" s="148"/>
      <c r="H141" s="148"/>
      <c r="I141" s="148"/>
      <c r="J141" s="148"/>
      <c r="K141" s="148"/>
      <c r="L141" s="148"/>
      <c r="M141" s="148"/>
      <c r="N141" s="151"/>
      <c r="O141" s="151"/>
      <c r="P141" s="151"/>
      <c r="Q141" s="148"/>
    </row>
    <row r="142" spans="1:17" x14ac:dyDescent="0.15">
      <c r="A142" s="148"/>
      <c r="B142" s="148"/>
      <c r="C142" s="148"/>
      <c r="D142" s="148"/>
      <c r="E142" s="148"/>
      <c r="F142" s="148"/>
      <c r="G142" s="148"/>
      <c r="H142" s="148"/>
      <c r="I142" s="148"/>
      <c r="J142" s="148"/>
      <c r="K142" s="148"/>
      <c r="L142" s="148"/>
      <c r="M142" s="148"/>
      <c r="N142" s="151"/>
      <c r="O142" s="151"/>
      <c r="P142" s="151"/>
      <c r="Q142" s="148"/>
    </row>
    <row r="143" spans="1:17" x14ac:dyDescent="0.15">
      <c r="A143" s="148"/>
      <c r="B143" s="148"/>
      <c r="C143" s="148"/>
      <c r="D143" s="148"/>
      <c r="E143" s="148"/>
      <c r="F143" s="148"/>
      <c r="G143" s="148"/>
      <c r="H143" s="148"/>
      <c r="I143" s="148"/>
      <c r="J143" s="148"/>
      <c r="K143" s="148"/>
      <c r="L143" s="148"/>
      <c r="M143" s="148"/>
      <c r="N143" s="151"/>
      <c r="O143" s="151"/>
      <c r="P143" s="151"/>
      <c r="Q143" s="148"/>
    </row>
    <row r="144" spans="1:17" x14ac:dyDescent="0.15">
      <c r="A144" s="148"/>
      <c r="B144" s="148"/>
      <c r="C144" s="148"/>
      <c r="D144" s="148"/>
      <c r="E144" s="148"/>
      <c r="F144" s="148"/>
      <c r="G144" s="148"/>
      <c r="H144" s="148"/>
      <c r="I144" s="148"/>
      <c r="J144" s="148"/>
      <c r="K144" s="148"/>
      <c r="L144" s="148"/>
      <c r="M144" s="148"/>
      <c r="N144" s="151"/>
      <c r="O144" s="151"/>
      <c r="P144" s="151"/>
      <c r="Q144" s="148"/>
    </row>
    <row r="145" spans="1:17" x14ac:dyDescent="0.15">
      <c r="A145" s="148"/>
      <c r="B145" s="148"/>
      <c r="C145" s="148"/>
      <c r="D145" s="148"/>
      <c r="E145" s="148"/>
      <c r="F145" s="148"/>
      <c r="G145" s="148"/>
      <c r="H145" s="148"/>
      <c r="I145" s="148"/>
      <c r="J145" s="148"/>
      <c r="K145" s="148"/>
      <c r="L145" s="148"/>
      <c r="M145" s="148"/>
      <c r="N145" s="151"/>
      <c r="O145" s="151"/>
      <c r="P145" s="151"/>
      <c r="Q145" s="148"/>
    </row>
    <row r="146" spans="1:17" x14ac:dyDescent="0.15">
      <c r="A146" s="148"/>
      <c r="B146" s="148"/>
      <c r="C146" s="148"/>
      <c r="D146" s="148"/>
      <c r="E146" s="148"/>
      <c r="F146" s="148"/>
      <c r="G146" s="148"/>
      <c r="H146" s="148"/>
      <c r="I146" s="148"/>
      <c r="J146" s="148"/>
      <c r="K146" s="148"/>
      <c r="L146" s="148"/>
      <c r="M146" s="148"/>
      <c r="N146" s="151"/>
      <c r="O146" s="151"/>
      <c r="P146" s="151"/>
      <c r="Q146" s="148"/>
    </row>
    <row r="147" spans="1:17" x14ac:dyDescent="0.15">
      <c r="A147" s="148"/>
      <c r="B147" s="148"/>
      <c r="C147" s="148"/>
      <c r="D147" s="148"/>
      <c r="E147" s="148"/>
      <c r="F147" s="148"/>
      <c r="G147" s="148"/>
      <c r="H147" s="148"/>
      <c r="I147" s="148"/>
      <c r="J147" s="148"/>
      <c r="K147" s="148"/>
      <c r="L147" s="148"/>
      <c r="M147" s="148"/>
      <c r="N147" s="151"/>
      <c r="O147" s="151"/>
      <c r="P147" s="151"/>
      <c r="Q147" s="148"/>
    </row>
    <row r="148" spans="1:17" x14ac:dyDescent="0.15">
      <c r="A148" s="148"/>
      <c r="B148" s="148"/>
      <c r="C148" s="148"/>
      <c r="D148" s="148"/>
      <c r="E148" s="148"/>
      <c r="F148" s="148"/>
      <c r="G148" s="148"/>
      <c r="H148" s="148"/>
      <c r="I148" s="148"/>
      <c r="J148" s="148"/>
      <c r="K148" s="148"/>
      <c r="L148" s="148"/>
      <c r="M148" s="148"/>
      <c r="N148" s="151"/>
      <c r="O148" s="151"/>
      <c r="P148" s="151"/>
      <c r="Q148" s="148"/>
    </row>
    <row r="149" spans="1:17" x14ac:dyDescent="0.15">
      <c r="A149" s="148"/>
      <c r="B149" s="148"/>
      <c r="C149" s="148"/>
      <c r="D149" s="148"/>
      <c r="E149" s="148"/>
      <c r="F149" s="148"/>
      <c r="G149" s="148"/>
      <c r="H149" s="148"/>
      <c r="I149" s="148"/>
      <c r="J149" s="148"/>
      <c r="K149" s="148"/>
      <c r="L149" s="148"/>
      <c r="M149" s="148"/>
      <c r="N149" s="151"/>
      <c r="O149" s="151"/>
      <c r="P149" s="151"/>
      <c r="Q149" s="148"/>
    </row>
    <row r="150" spans="1:17" x14ac:dyDescent="0.15">
      <c r="A150" s="148"/>
      <c r="B150" s="148"/>
      <c r="C150" s="148"/>
      <c r="D150" s="148"/>
      <c r="E150" s="148"/>
      <c r="F150" s="148"/>
      <c r="G150" s="148"/>
      <c r="H150" s="148"/>
      <c r="I150" s="148"/>
      <c r="J150" s="148"/>
      <c r="K150" s="148"/>
      <c r="L150" s="148"/>
      <c r="M150" s="148"/>
      <c r="N150" s="151"/>
      <c r="O150" s="151"/>
      <c r="P150" s="151"/>
      <c r="Q150" s="148"/>
    </row>
    <row r="151" spans="1:17" x14ac:dyDescent="0.15">
      <c r="A151" s="148"/>
      <c r="B151" s="148"/>
      <c r="C151" s="148"/>
      <c r="D151" s="148"/>
      <c r="E151" s="148"/>
      <c r="F151" s="148"/>
      <c r="G151" s="148"/>
      <c r="H151" s="148"/>
      <c r="I151" s="148"/>
      <c r="J151" s="148"/>
      <c r="K151" s="148"/>
      <c r="L151" s="148"/>
      <c r="M151" s="148"/>
      <c r="N151" s="151"/>
      <c r="O151" s="151"/>
      <c r="P151" s="151"/>
      <c r="Q151" s="148"/>
    </row>
    <row r="152" spans="1:17" x14ac:dyDescent="0.15">
      <c r="A152" s="148"/>
      <c r="B152" s="148"/>
      <c r="C152" s="148"/>
      <c r="D152" s="148"/>
      <c r="E152" s="148"/>
      <c r="F152" s="148"/>
      <c r="G152" s="148"/>
      <c r="H152" s="148"/>
      <c r="I152" s="148"/>
      <c r="J152" s="148"/>
      <c r="K152" s="148"/>
      <c r="L152" s="148"/>
      <c r="M152" s="148"/>
      <c r="N152" s="151"/>
      <c r="O152" s="151"/>
      <c r="P152" s="151"/>
      <c r="Q152" s="148"/>
    </row>
    <row r="153" spans="1:17" x14ac:dyDescent="0.15">
      <c r="A153" s="148"/>
      <c r="B153" s="148"/>
      <c r="C153" s="148"/>
      <c r="D153" s="148"/>
      <c r="E153" s="148"/>
      <c r="F153" s="148"/>
      <c r="G153" s="148"/>
      <c r="H153" s="148"/>
      <c r="I153" s="148"/>
      <c r="J153" s="148"/>
      <c r="K153" s="148"/>
      <c r="L153" s="148"/>
      <c r="M153" s="148"/>
      <c r="N153" s="151"/>
      <c r="O153" s="151"/>
      <c r="P153" s="151"/>
      <c r="Q153" s="148"/>
    </row>
    <row r="154" spans="1:17" x14ac:dyDescent="0.15">
      <c r="A154" s="148"/>
      <c r="B154" s="148"/>
      <c r="C154" s="148"/>
      <c r="D154" s="148"/>
      <c r="E154" s="148"/>
      <c r="F154" s="148"/>
      <c r="G154" s="148"/>
      <c r="H154" s="148"/>
      <c r="I154" s="148"/>
      <c r="J154" s="148"/>
      <c r="K154" s="148"/>
      <c r="L154" s="148"/>
      <c r="M154" s="148"/>
      <c r="N154" s="151"/>
      <c r="O154" s="151"/>
      <c r="P154" s="151"/>
      <c r="Q154" s="148"/>
    </row>
    <row r="155" spans="1:17" x14ac:dyDescent="0.15">
      <c r="A155" s="148"/>
      <c r="B155" s="148"/>
      <c r="C155" s="148"/>
      <c r="D155" s="148"/>
      <c r="E155" s="148"/>
      <c r="F155" s="148"/>
      <c r="G155" s="148"/>
      <c r="H155" s="148"/>
      <c r="I155" s="148"/>
      <c r="J155" s="148"/>
      <c r="K155" s="148"/>
      <c r="L155" s="148"/>
      <c r="M155" s="148"/>
      <c r="N155" s="151"/>
      <c r="O155" s="151"/>
      <c r="P155" s="151"/>
      <c r="Q155" s="148"/>
    </row>
    <row r="156" spans="1:17" x14ac:dyDescent="0.15">
      <c r="A156" s="148"/>
      <c r="B156" s="148"/>
      <c r="C156" s="148"/>
      <c r="D156" s="148"/>
      <c r="E156" s="148"/>
      <c r="F156" s="148"/>
      <c r="G156" s="148"/>
      <c r="H156" s="148"/>
      <c r="I156" s="148"/>
      <c r="J156" s="148"/>
      <c r="K156" s="148"/>
      <c r="L156" s="148"/>
      <c r="M156" s="148"/>
      <c r="N156" s="151"/>
      <c r="O156" s="151"/>
      <c r="P156" s="151"/>
      <c r="Q156" s="148"/>
    </row>
    <row r="157" spans="1:17" x14ac:dyDescent="0.15">
      <c r="A157" s="148"/>
      <c r="B157" s="148"/>
      <c r="C157" s="148"/>
      <c r="D157" s="148"/>
      <c r="E157" s="148"/>
      <c r="F157" s="148"/>
      <c r="G157" s="148"/>
      <c r="H157" s="148"/>
      <c r="I157" s="148"/>
      <c r="J157" s="148"/>
      <c r="K157" s="148"/>
      <c r="L157" s="148"/>
      <c r="M157" s="148"/>
      <c r="N157" s="151"/>
      <c r="O157" s="151"/>
      <c r="P157" s="151"/>
      <c r="Q157" s="148"/>
    </row>
    <row r="158" spans="1:17" x14ac:dyDescent="0.15">
      <c r="A158" s="148"/>
      <c r="B158" s="148"/>
      <c r="C158" s="148"/>
      <c r="D158" s="148"/>
      <c r="E158" s="148"/>
      <c r="F158" s="148"/>
      <c r="G158" s="148"/>
      <c r="H158" s="148"/>
      <c r="I158" s="148"/>
      <c r="J158" s="148"/>
      <c r="K158" s="148"/>
      <c r="L158" s="148"/>
      <c r="M158" s="148"/>
      <c r="N158" s="151"/>
      <c r="O158" s="151"/>
      <c r="P158" s="151"/>
      <c r="Q158" s="148"/>
    </row>
    <row r="159" spans="1:17" x14ac:dyDescent="0.15">
      <c r="A159" s="148"/>
      <c r="B159" s="148"/>
      <c r="C159" s="148"/>
      <c r="D159" s="148"/>
      <c r="E159" s="148"/>
      <c r="F159" s="148"/>
      <c r="G159" s="148"/>
      <c r="H159" s="148"/>
      <c r="I159" s="148"/>
      <c r="J159" s="148"/>
      <c r="K159" s="148"/>
      <c r="L159" s="148"/>
      <c r="M159" s="148"/>
      <c r="N159" s="151"/>
      <c r="O159" s="151"/>
      <c r="P159" s="151"/>
      <c r="Q159" s="148"/>
    </row>
    <row r="160" spans="1:17" x14ac:dyDescent="0.15">
      <c r="A160" s="148"/>
      <c r="B160" s="148"/>
      <c r="C160" s="148"/>
      <c r="D160" s="148"/>
      <c r="E160" s="148"/>
      <c r="F160" s="148"/>
      <c r="G160" s="148"/>
      <c r="H160" s="148"/>
      <c r="I160" s="148"/>
      <c r="J160" s="148"/>
      <c r="K160" s="148"/>
      <c r="L160" s="148"/>
      <c r="M160" s="148"/>
      <c r="N160" s="151"/>
      <c r="O160" s="151"/>
      <c r="P160" s="151"/>
      <c r="Q160" s="148"/>
    </row>
    <row r="161" spans="1:17" x14ac:dyDescent="0.15">
      <c r="A161" s="148"/>
      <c r="B161" s="148"/>
      <c r="C161" s="148"/>
      <c r="D161" s="148"/>
      <c r="E161" s="148"/>
      <c r="F161" s="148"/>
      <c r="G161" s="148"/>
      <c r="H161" s="148"/>
      <c r="I161" s="148"/>
      <c r="J161" s="148"/>
      <c r="K161" s="148"/>
      <c r="L161" s="148"/>
      <c r="M161" s="148"/>
      <c r="N161" s="151"/>
      <c r="O161" s="151"/>
      <c r="P161" s="151"/>
      <c r="Q161" s="148"/>
    </row>
    <row r="162" spans="1:17" x14ac:dyDescent="0.15">
      <c r="A162" s="148"/>
      <c r="B162" s="148"/>
      <c r="C162" s="148"/>
      <c r="D162" s="148"/>
      <c r="E162" s="148"/>
      <c r="F162" s="148"/>
      <c r="G162" s="148"/>
      <c r="H162" s="148"/>
      <c r="I162" s="148"/>
      <c r="J162" s="148"/>
      <c r="K162" s="148"/>
      <c r="L162" s="148"/>
      <c r="M162" s="148"/>
      <c r="N162" s="151"/>
      <c r="O162" s="151"/>
      <c r="P162" s="151"/>
      <c r="Q162" s="148"/>
    </row>
    <row r="163" spans="1:17" x14ac:dyDescent="0.15">
      <c r="A163" s="148"/>
      <c r="B163" s="148"/>
      <c r="C163" s="148"/>
      <c r="D163" s="148"/>
      <c r="E163" s="148"/>
      <c r="F163" s="148"/>
      <c r="G163" s="148"/>
      <c r="H163" s="148"/>
      <c r="I163" s="148"/>
      <c r="J163" s="148"/>
      <c r="K163" s="148"/>
      <c r="L163" s="148"/>
      <c r="M163" s="148"/>
      <c r="N163" s="151"/>
      <c r="O163" s="151"/>
      <c r="P163" s="151"/>
      <c r="Q163" s="148"/>
    </row>
    <row r="164" spans="1:17" x14ac:dyDescent="0.15">
      <c r="A164" s="148"/>
      <c r="B164" s="148"/>
      <c r="C164" s="148"/>
      <c r="D164" s="148"/>
      <c r="E164" s="148"/>
      <c r="F164" s="148"/>
      <c r="G164" s="148"/>
      <c r="H164" s="148"/>
      <c r="I164" s="148"/>
      <c r="J164" s="148"/>
      <c r="K164" s="148"/>
      <c r="L164" s="148"/>
      <c r="M164" s="148"/>
      <c r="N164" s="151"/>
      <c r="O164" s="151"/>
      <c r="P164" s="151"/>
      <c r="Q164" s="148"/>
    </row>
    <row r="165" spans="1:17" x14ac:dyDescent="0.15">
      <c r="A165" s="148"/>
      <c r="B165" s="148"/>
      <c r="C165" s="148"/>
      <c r="D165" s="148"/>
      <c r="E165" s="148"/>
      <c r="F165" s="148"/>
      <c r="G165" s="148"/>
      <c r="H165" s="148"/>
      <c r="I165" s="148"/>
      <c r="J165" s="148"/>
      <c r="K165" s="148"/>
      <c r="L165" s="148"/>
      <c r="M165" s="148"/>
      <c r="N165" s="151"/>
      <c r="O165" s="151"/>
      <c r="P165" s="151"/>
      <c r="Q165" s="148"/>
    </row>
    <row r="166" spans="1:17" x14ac:dyDescent="0.15">
      <c r="A166" s="148"/>
      <c r="B166" s="148"/>
      <c r="C166" s="148"/>
      <c r="D166" s="148"/>
      <c r="E166" s="148"/>
      <c r="F166" s="148"/>
      <c r="G166" s="148"/>
      <c r="H166" s="148"/>
      <c r="I166" s="148"/>
      <c r="J166" s="148"/>
      <c r="K166" s="148"/>
      <c r="L166" s="148"/>
      <c r="M166" s="148"/>
      <c r="N166" s="151"/>
      <c r="O166" s="151"/>
      <c r="P166" s="151"/>
      <c r="Q166" s="148"/>
    </row>
    <row r="167" spans="1:17" x14ac:dyDescent="0.15">
      <c r="A167" s="148"/>
      <c r="B167" s="148"/>
      <c r="C167" s="148"/>
      <c r="D167" s="148"/>
      <c r="E167" s="148"/>
      <c r="F167" s="148"/>
      <c r="G167" s="148"/>
      <c r="H167" s="148"/>
      <c r="I167" s="148"/>
      <c r="J167" s="148"/>
      <c r="K167" s="148"/>
      <c r="L167" s="148"/>
      <c r="M167" s="148"/>
      <c r="N167" s="151"/>
      <c r="O167" s="151"/>
      <c r="P167" s="151"/>
      <c r="Q167" s="148"/>
    </row>
    <row r="168" spans="1:17" x14ac:dyDescent="0.15">
      <c r="A168" s="148"/>
      <c r="B168" s="148"/>
      <c r="C168" s="148"/>
      <c r="D168" s="148"/>
      <c r="E168" s="148"/>
      <c r="F168" s="148"/>
      <c r="G168" s="148"/>
      <c r="H168" s="148"/>
      <c r="I168" s="148"/>
      <c r="J168" s="148"/>
      <c r="K168" s="148"/>
      <c r="L168" s="148"/>
      <c r="M168" s="148"/>
      <c r="N168" s="151"/>
      <c r="O168" s="151"/>
      <c r="P168" s="151"/>
      <c r="Q168" s="148"/>
    </row>
    <row r="169" spans="1:17" x14ac:dyDescent="0.15">
      <c r="A169" s="148"/>
      <c r="B169" s="148"/>
      <c r="C169" s="148"/>
      <c r="D169" s="148"/>
      <c r="E169" s="148"/>
      <c r="F169" s="148"/>
      <c r="G169" s="148"/>
      <c r="H169" s="148"/>
      <c r="I169" s="148"/>
      <c r="J169" s="148"/>
      <c r="K169" s="148"/>
      <c r="L169" s="148"/>
      <c r="M169" s="148"/>
      <c r="N169" s="151"/>
      <c r="O169" s="151"/>
      <c r="P169" s="151"/>
      <c r="Q169" s="148"/>
    </row>
    <row r="170" spans="1:17" x14ac:dyDescent="0.15">
      <c r="A170" s="148"/>
      <c r="B170" s="148"/>
      <c r="C170" s="148"/>
      <c r="D170" s="148"/>
      <c r="E170" s="148"/>
      <c r="F170" s="148"/>
      <c r="G170" s="148"/>
      <c r="H170" s="148"/>
      <c r="I170" s="148"/>
      <c r="J170" s="148"/>
      <c r="K170" s="148"/>
      <c r="L170" s="148"/>
      <c r="M170" s="148"/>
      <c r="N170" s="151"/>
      <c r="O170" s="151"/>
      <c r="P170" s="151"/>
      <c r="Q170" s="148"/>
    </row>
    <row r="171" spans="1:17" x14ac:dyDescent="0.15">
      <c r="A171" s="148"/>
      <c r="B171" s="148"/>
      <c r="C171" s="148"/>
      <c r="D171" s="148"/>
      <c r="E171" s="148"/>
      <c r="F171" s="148"/>
      <c r="G171" s="148"/>
      <c r="H171" s="148"/>
      <c r="I171" s="148"/>
      <c r="J171" s="148"/>
      <c r="K171" s="148"/>
      <c r="L171" s="148"/>
      <c r="M171" s="148"/>
      <c r="N171" s="151"/>
      <c r="O171" s="151"/>
      <c r="P171" s="151"/>
      <c r="Q171" s="148"/>
    </row>
    <row r="172" spans="1:17" x14ac:dyDescent="0.15">
      <c r="A172" s="148"/>
      <c r="B172" s="148"/>
      <c r="C172" s="148"/>
      <c r="D172" s="148"/>
      <c r="E172" s="148"/>
      <c r="F172" s="148"/>
      <c r="G172" s="148"/>
      <c r="H172" s="148"/>
      <c r="I172" s="148"/>
      <c r="J172" s="148"/>
      <c r="K172" s="148"/>
      <c r="L172" s="148"/>
      <c r="M172" s="148"/>
      <c r="N172" s="151"/>
      <c r="O172" s="151"/>
      <c r="P172" s="151"/>
      <c r="Q172" s="148"/>
    </row>
    <row r="173" spans="1:17" x14ac:dyDescent="0.15">
      <c r="A173" s="148"/>
      <c r="B173" s="148"/>
      <c r="C173" s="148"/>
      <c r="D173" s="148"/>
      <c r="E173" s="148"/>
      <c r="F173" s="148"/>
      <c r="G173" s="148"/>
      <c r="H173" s="148"/>
      <c r="I173" s="148"/>
      <c r="J173" s="148"/>
      <c r="K173" s="148"/>
      <c r="L173" s="148"/>
      <c r="M173" s="148"/>
      <c r="N173" s="151"/>
      <c r="O173" s="151"/>
      <c r="P173" s="151"/>
      <c r="Q173" s="148"/>
    </row>
    <row r="174" spans="1:17" x14ac:dyDescent="0.15">
      <c r="A174" s="148"/>
      <c r="B174" s="148"/>
      <c r="C174" s="148"/>
      <c r="D174" s="148"/>
      <c r="E174" s="148"/>
      <c r="F174" s="148"/>
      <c r="G174" s="148"/>
      <c r="H174" s="148"/>
      <c r="I174" s="148"/>
      <c r="J174" s="148"/>
      <c r="K174" s="148"/>
      <c r="L174" s="148"/>
      <c r="M174" s="148"/>
      <c r="N174" s="151"/>
      <c r="O174" s="151"/>
      <c r="P174" s="151"/>
      <c r="Q174" s="148"/>
    </row>
    <row r="175" spans="1:17" x14ac:dyDescent="0.15">
      <c r="A175" s="148"/>
      <c r="B175" s="148"/>
      <c r="C175" s="148"/>
      <c r="D175" s="148"/>
      <c r="E175" s="148"/>
      <c r="F175" s="148"/>
      <c r="G175" s="148"/>
      <c r="H175" s="148"/>
      <c r="I175" s="148"/>
      <c r="J175" s="148"/>
      <c r="K175" s="148"/>
      <c r="L175" s="148"/>
      <c r="M175" s="148"/>
      <c r="N175" s="151"/>
      <c r="O175" s="151"/>
      <c r="P175" s="151"/>
      <c r="Q175" s="148"/>
    </row>
    <row r="176" spans="1:17" x14ac:dyDescent="0.15">
      <c r="A176" s="148"/>
      <c r="B176" s="148"/>
      <c r="C176" s="148"/>
      <c r="D176" s="148"/>
      <c r="E176" s="148"/>
      <c r="F176" s="148"/>
      <c r="G176" s="148"/>
      <c r="H176" s="148"/>
      <c r="I176" s="148"/>
      <c r="J176" s="148"/>
      <c r="K176" s="148"/>
      <c r="L176" s="148"/>
      <c r="M176" s="148"/>
      <c r="N176" s="151"/>
      <c r="O176" s="151"/>
      <c r="P176" s="151"/>
      <c r="Q176" s="148"/>
    </row>
    <row r="177" spans="1:17" x14ac:dyDescent="0.15">
      <c r="A177" s="148"/>
      <c r="B177" s="148"/>
      <c r="C177" s="148"/>
      <c r="D177" s="148"/>
      <c r="E177" s="148"/>
      <c r="F177" s="148"/>
      <c r="G177" s="148"/>
      <c r="H177" s="148"/>
      <c r="I177" s="148"/>
      <c r="J177" s="148"/>
      <c r="K177" s="148"/>
      <c r="L177" s="148"/>
      <c r="M177" s="148"/>
      <c r="N177" s="151"/>
      <c r="O177" s="151"/>
      <c r="P177" s="151"/>
      <c r="Q177" s="148"/>
    </row>
    <row r="178" spans="1:17" x14ac:dyDescent="0.15">
      <c r="A178" s="148"/>
      <c r="B178" s="148"/>
      <c r="C178" s="148"/>
      <c r="D178" s="148"/>
      <c r="E178" s="148"/>
      <c r="F178" s="148"/>
      <c r="G178" s="148"/>
      <c r="H178" s="148"/>
      <c r="I178" s="148"/>
      <c r="J178" s="148"/>
      <c r="K178" s="148"/>
      <c r="L178" s="148"/>
      <c r="M178" s="148"/>
      <c r="N178" s="151"/>
      <c r="O178" s="151"/>
      <c r="P178" s="151"/>
      <c r="Q178" s="148"/>
    </row>
    <row r="179" spans="1:17" x14ac:dyDescent="0.15">
      <c r="A179" s="148"/>
      <c r="B179" s="148"/>
      <c r="C179" s="148"/>
      <c r="D179" s="148"/>
      <c r="E179" s="148"/>
      <c r="F179" s="148"/>
      <c r="G179" s="148"/>
      <c r="H179" s="148"/>
      <c r="I179" s="148"/>
      <c r="J179" s="148"/>
      <c r="K179" s="148"/>
      <c r="L179" s="148"/>
      <c r="M179" s="148"/>
      <c r="N179" s="151"/>
      <c r="O179" s="151"/>
      <c r="P179" s="151"/>
      <c r="Q179" s="148"/>
    </row>
    <row r="180" spans="1:17" x14ac:dyDescent="0.15">
      <c r="A180" s="148"/>
      <c r="B180" s="148"/>
      <c r="C180" s="148"/>
      <c r="D180" s="148"/>
      <c r="E180" s="148"/>
      <c r="F180" s="148"/>
      <c r="G180" s="148"/>
      <c r="H180" s="148"/>
      <c r="I180" s="148"/>
      <c r="J180" s="148"/>
      <c r="K180" s="148"/>
      <c r="L180" s="148"/>
      <c r="M180" s="148"/>
      <c r="N180" s="151"/>
      <c r="O180" s="151"/>
      <c r="P180" s="151"/>
      <c r="Q180" s="148"/>
    </row>
    <row r="181" spans="1:17" x14ac:dyDescent="0.15">
      <c r="A181" s="148"/>
      <c r="B181" s="148"/>
      <c r="C181" s="148"/>
      <c r="D181" s="148"/>
      <c r="E181" s="148"/>
      <c r="F181" s="148"/>
      <c r="G181" s="148"/>
      <c r="H181" s="148"/>
      <c r="I181" s="148"/>
      <c r="J181" s="148"/>
      <c r="K181" s="148"/>
      <c r="L181" s="148"/>
      <c r="M181" s="148"/>
      <c r="N181" s="151"/>
      <c r="O181" s="151"/>
      <c r="P181" s="151"/>
      <c r="Q181" s="148"/>
    </row>
    <row r="182" spans="1:17" x14ac:dyDescent="0.15">
      <c r="A182" s="148"/>
      <c r="B182" s="148"/>
      <c r="C182" s="148"/>
      <c r="D182" s="148"/>
      <c r="E182" s="148"/>
      <c r="F182" s="148"/>
      <c r="G182" s="148"/>
      <c r="H182" s="148"/>
      <c r="I182" s="148"/>
      <c r="J182" s="148"/>
      <c r="K182" s="148"/>
      <c r="L182" s="148"/>
      <c r="M182" s="148"/>
      <c r="N182" s="151"/>
      <c r="O182" s="151"/>
      <c r="P182" s="151"/>
      <c r="Q182" s="148"/>
    </row>
    <row r="183" spans="1:17" x14ac:dyDescent="0.15">
      <c r="A183" s="148"/>
      <c r="B183" s="148"/>
      <c r="C183" s="148"/>
      <c r="D183" s="148"/>
      <c r="E183" s="148"/>
      <c r="F183" s="148"/>
      <c r="G183" s="148"/>
      <c r="H183" s="148"/>
      <c r="I183" s="148"/>
      <c r="J183" s="148"/>
      <c r="K183" s="148"/>
      <c r="L183" s="148"/>
      <c r="M183" s="148"/>
      <c r="N183" s="151"/>
      <c r="O183" s="151"/>
      <c r="P183" s="151"/>
      <c r="Q183" s="148"/>
    </row>
    <row r="184" spans="1:17" x14ac:dyDescent="0.15">
      <c r="A184" s="148"/>
      <c r="B184" s="148"/>
      <c r="C184" s="148"/>
      <c r="D184" s="148"/>
      <c r="E184" s="148"/>
      <c r="F184" s="148"/>
      <c r="G184" s="148"/>
      <c r="H184" s="148"/>
      <c r="I184" s="148"/>
      <c r="J184" s="148"/>
      <c r="K184" s="148"/>
      <c r="L184" s="148"/>
      <c r="M184" s="148"/>
      <c r="N184" s="151"/>
      <c r="O184" s="151"/>
      <c r="P184" s="151"/>
      <c r="Q184" s="148"/>
    </row>
    <row r="185" spans="1:17" x14ac:dyDescent="0.15">
      <c r="A185" s="148"/>
      <c r="B185" s="148"/>
      <c r="C185" s="148"/>
      <c r="D185" s="148"/>
      <c r="E185" s="148"/>
      <c r="F185" s="148"/>
      <c r="G185" s="148"/>
      <c r="H185" s="148"/>
      <c r="I185" s="148"/>
      <c r="J185" s="148"/>
      <c r="K185" s="148"/>
      <c r="L185" s="148"/>
      <c r="M185" s="148"/>
      <c r="N185" s="151"/>
      <c r="O185" s="151"/>
      <c r="P185" s="151"/>
      <c r="Q185" s="148"/>
    </row>
    <row r="186" spans="1:17" x14ac:dyDescent="0.15">
      <c r="A186" s="148"/>
      <c r="B186" s="148"/>
      <c r="C186" s="148"/>
      <c r="D186" s="148"/>
      <c r="E186" s="148"/>
      <c r="F186" s="148"/>
      <c r="G186" s="148"/>
      <c r="H186" s="148"/>
      <c r="I186" s="148"/>
      <c r="J186" s="148"/>
      <c r="K186" s="148"/>
      <c r="L186" s="148"/>
      <c r="M186" s="148"/>
      <c r="N186" s="151"/>
      <c r="O186" s="151"/>
      <c r="P186" s="151"/>
      <c r="Q186" s="148"/>
    </row>
    <row r="187" spans="1:17" x14ac:dyDescent="0.15">
      <c r="A187" s="148"/>
      <c r="B187" s="148"/>
      <c r="C187" s="148"/>
      <c r="D187" s="148"/>
      <c r="E187" s="148"/>
      <c r="F187" s="148"/>
      <c r="G187" s="148"/>
      <c r="H187" s="148"/>
      <c r="I187" s="148"/>
      <c r="J187" s="148"/>
      <c r="K187" s="148"/>
      <c r="L187" s="148"/>
      <c r="M187" s="148"/>
      <c r="N187" s="151"/>
      <c r="O187" s="151"/>
      <c r="P187" s="151"/>
      <c r="Q187" s="148"/>
    </row>
    <row r="188" spans="1:17" x14ac:dyDescent="0.15">
      <c r="A188" s="148"/>
      <c r="B188" s="148"/>
      <c r="C188" s="148"/>
      <c r="D188" s="148"/>
      <c r="E188" s="148"/>
      <c r="F188" s="148"/>
      <c r="G188" s="148"/>
      <c r="H188" s="148"/>
      <c r="I188" s="148"/>
      <c r="J188" s="148"/>
      <c r="K188" s="148"/>
      <c r="L188" s="148"/>
      <c r="M188" s="148"/>
      <c r="N188" s="151"/>
      <c r="O188" s="151"/>
      <c r="P188" s="151"/>
      <c r="Q188" s="148"/>
    </row>
    <row r="189" spans="1:17" x14ac:dyDescent="0.15">
      <c r="A189" s="148"/>
      <c r="B189" s="148"/>
      <c r="C189" s="148"/>
      <c r="D189" s="148"/>
      <c r="E189" s="148"/>
      <c r="F189" s="148"/>
      <c r="G189" s="148"/>
      <c r="H189" s="148"/>
      <c r="I189" s="148"/>
      <c r="J189" s="148"/>
      <c r="K189" s="148"/>
      <c r="L189" s="148"/>
      <c r="M189" s="148"/>
      <c r="N189" s="151"/>
      <c r="O189" s="151"/>
      <c r="P189" s="151"/>
      <c r="Q189" s="148"/>
    </row>
    <row r="190" spans="1:17" ht="14" hidden="1" thickTop="1" x14ac:dyDescent="0.15">
      <c r="A190" s="148"/>
      <c r="B190" s="148"/>
      <c r="C190" s="148"/>
      <c r="D190" s="148"/>
      <c r="E190" s="148"/>
      <c r="F190" s="148"/>
      <c r="G190" s="148"/>
      <c r="H190" s="148"/>
      <c r="I190" s="148"/>
      <c r="J190" s="148"/>
      <c r="K190" s="148"/>
      <c r="L190" s="148"/>
      <c r="M190" s="171" t="s">
        <v>231</v>
      </c>
      <c r="N190" s="172"/>
      <c r="O190" s="172"/>
      <c r="P190" s="172"/>
      <c r="Q190" s="173"/>
    </row>
    <row r="191" spans="1:17" hidden="1" x14ac:dyDescent="0.15">
      <c r="A191" s="148"/>
      <c r="B191" s="148"/>
      <c r="C191" s="148"/>
      <c r="D191" s="148"/>
      <c r="E191" s="148"/>
      <c r="F191" s="148"/>
      <c r="G191" s="148"/>
      <c r="H191" s="148"/>
      <c r="I191" s="148"/>
      <c r="J191" s="148"/>
      <c r="K191" s="148"/>
      <c r="L191" s="148"/>
      <c r="M191" s="174"/>
      <c r="N191" s="175"/>
      <c r="O191" s="175"/>
      <c r="P191" s="175"/>
      <c r="Q191" s="176"/>
    </row>
    <row r="192" spans="1:17" hidden="1" x14ac:dyDescent="0.15">
      <c r="A192" s="148"/>
      <c r="B192" s="148"/>
      <c r="C192" s="148"/>
      <c r="D192" s="148"/>
      <c r="E192" s="148"/>
      <c r="F192" s="148"/>
      <c r="G192" s="148"/>
      <c r="H192" s="148"/>
      <c r="I192" s="148"/>
      <c r="J192" s="148"/>
      <c r="K192" s="148"/>
      <c r="L192" s="148"/>
      <c r="M192" s="174">
        <v>1</v>
      </c>
      <c r="N192" s="175" t="s">
        <v>232</v>
      </c>
      <c r="O192" s="175">
        <f>IF(ISNA(MATCH(PROPER(LEFT(E8,3)),Q192:Q203,0)),1,MATCH(PROPER(LEFT(E8,3)),Q192:Q203,0))</f>
        <v>1</v>
      </c>
      <c r="P192" s="175"/>
      <c r="Q192" s="176" t="s">
        <v>232</v>
      </c>
    </row>
    <row r="193" spans="1:17" hidden="1" x14ac:dyDescent="0.15">
      <c r="A193" s="148"/>
      <c r="B193" s="148"/>
      <c r="C193" s="148"/>
      <c r="D193" s="148"/>
      <c r="E193" s="148"/>
      <c r="F193" s="148"/>
      <c r="G193" s="148"/>
      <c r="H193" s="148"/>
      <c r="I193" s="148"/>
      <c r="J193" s="148"/>
      <c r="K193" s="148"/>
      <c r="L193" s="148"/>
      <c r="M193" s="174">
        <v>2</v>
      </c>
      <c r="N193" s="175" t="s">
        <v>233</v>
      </c>
      <c r="O193" s="175">
        <f t="shared" ref="O193:O203" si="12">IF(O192=12,1,O192+1)</f>
        <v>2</v>
      </c>
      <c r="P193" s="175"/>
      <c r="Q193" s="176" t="s">
        <v>233</v>
      </c>
    </row>
    <row r="194" spans="1:17" hidden="1" x14ac:dyDescent="0.15">
      <c r="A194" s="148"/>
      <c r="B194" s="148"/>
      <c r="C194" s="148"/>
      <c r="D194" s="148"/>
      <c r="E194" s="148"/>
      <c r="F194" s="148"/>
      <c r="G194" s="148"/>
      <c r="H194" s="148"/>
      <c r="I194" s="148"/>
      <c r="J194" s="148"/>
      <c r="K194" s="148"/>
      <c r="L194" s="148"/>
      <c r="M194" s="174">
        <v>3</v>
      </c>
      <c r="N194" s="175" t="s">
        <v>234</v>
      </c>
      <c r="O194" s="175">
        <f t="shared" si="12"/>
        <v>3</v>
      </c>
      <c r="P194" s="175"/>
      <c r="Q194" s="176" t="s">
        <v>234</v>
      </c>
    </row>
    <row r="195" spans="1:17" hidden="1" x14ac:dyDescent="0.15">
      <c r="A195" s="148"/>
      <c r="B195" s="148"/>
      <c r="C195" s="148"/>
      <c r="D195" s="148"/>
      <c r="E195" s="148"/>
      <c r="F195" s="148"/>
      <c r="G195" s="148"/>
      <c r="H195" s="148"/>
      <c r="I195" s="148"/>
      <c r="J195" s="148"/>
      <c r="K195" s="148"/>
      <c r="L195" s="148"/>
      <c r="M195" s="174">
        <v>4</v>
      </c>
      <c r="N195" s="175" t="s">
        <v>235</v>
      </c>
      <c r="O195" s="175">
        <f t="shared" si="12"/>
        <v>4</v>
      </c>
      <c r="P195" s="175"/>
      <c r="Q195" s="176" t="s">
        <v>235</v>
      </c>
    </row>
    <row r="196" spans="1:17" hidden="1" x14ac:dyDescent="0.15">
      <c r="A196" s="148"/>
      <c r="B196" s="148"/>
      <c r="C196" s="148"/>
      <c r="D196" s="148"/>
      <c r="E196" s="148"/>
      <c r="F196" s="148"/>
      <c r="G196" s="148"/>
      <c r="H196" s="148"/>
      <c r="I196" s="148"/>
      <c r="J196" s="148"/>
      <c r="K196" s="148"/>
      <c r="L196" s="148"/>
      <c r="M196" s="174">
        <v>5</v>
      </c>
      <c r="N196" s="175" t="s">
        <v>236</v>
      </c>
      <c r="O196" s="175">
        <f t="shared" si="12"/>
        <v>5</v>
      </c>
      <c r="P196" s="175"/>
      <c r="Q196" s="176" t="s">
        <v>236</v>
      </c>
    </row>
    <row r="197" spans="1:17" hidden="1" x14ac:dyDescent="0.15">
      <c r="A197" s="148"/>
      <c r="B197" s="148"/>
      <c r="C197" s="148"/>
      <c r="D197" s="148"/>
      <c r="E197" s="148"/>
      <c r="F197" s="148"/>
      <c r="G197" s="148"/>
      <c r="H197" s="148"/>
      <c r="I197" s="148"/>
      <c r="J197" s="148"/>
      <c r="K197" s="148"/>
      <c r="L197" s="148"/>
      <c r="M197" s="174">
        <v>6</v>
      </c>
      <c r="N197" s="175" t="s">
        <v>237</v>
      </c>
      <c r="O197" s="175">
        <f t="shared" si="12"/>
        <v>6</v>
      </c>
      <c r="P197" s="175"/>
      <c r="Q197" s="176" t="s">
        <v>237</v>
      </c>
    </row>
    <row r="198" spans="1:17" hidden="1" x14ac:dyDescent="0.15">
      <c r="A198" s="148"/>
      <c r="B198" s="148"/>
      <c r="C198" s="148"/>
      <c r="D198" s="148"/>
      <c r="E198" s="148"/>
      <c r="F198" s="148"/>
      <c r="G198" s="148"/>
      <c r="H198" s="148"/>
      <c r="I198" s="148"/>
      <c r="J198" s="148"/>
      <c r="K198" s="148"/>
      <c r="L198" s="148"/>
      <c r="M198" s="174">
        <v>7</v>
      </c>
      <c r="N198" s="175" t="s">
        <v>238</v>
      </c>
      <c r="O198" s="175">
        <f t="shared" si="12"/>
        <v>7</v>
      </c>
      <c r="P198" s="175"/>
      <c r="Q198" s="176" t="s">
        <v>238</v>
      </c>
    </row>
    <row r="199" spans="1:17" hidden="1" x14ac:dyDescent="0.15">
      <c r="A199" s="148"/>
      <c r="B199" s="148"/>
      <c r="C199" s="148"/>
      <c r="D199" s="148"/>
      <c r="E199" s="148"/>
      <c r="F199" s="148"/>
      <c r="G199" s="148"/>
      <c r="H199" s="148"/>
      <c r="I199" s="148"/>
      <c r="J199" s="148"/>
      <c r="K199" s="148"/>
      <c r="L199" s="148"/>
      <c r="M199" s="174">
        <v>8</v>
      </c>
      <c r="N199" s="175" t="s">
        <v>239</v>
      </c>
      <c r="O199" s="175">
        <f t="shared" si="12"/>
        <v>8</v>
      </c>
      <c r="P199" s="175"/>
      <c r="Q199" s="176" t="s">
        <v>239</v>
      </c>
    </row>
    <row r="200" spans="1:17" hidden="1" x14ac:dyDescent="0.15">
      <c r="A200" s="148"/>
      <c r="B200" s="148"/>
      <c r="C200" s="148"/>
      <c r="D200" s="148"/>
      <c r="E200" s="148"/>
      <c r="F200" s="148"/>
      <c r="G200" s="148"/>
      <c r="H200" s="148"/>
      <c r="I200" s="148"/>
      <c r="J200" s="148"/>
      <c r="K200" s="148"/>
      <c r="L200" s="148"/>
      <c r="M200" s="174">
        <v>9</v>
      </c>
      <c r="N200" s="175" t="s">
        <v>240</v>
      </c>
      <c r="O200" s="175">
        <f t="shared" si="12"/>
        <v>9</v>
      </c>
      <c r="P200" s="175"/>
      <c r="Q200" s="176" t="s">
        <v>240</v>
      </c>
    </row>
    <row r="201" spans="1:17" hidden="1" x14ac:dyDescent="0.15">
      <c r="A201" s="148"/>
      <c r="B201" s="148"/>
      <c r="C201" s="148"/>
      <c r="D201" s="148"/>
      <c r="E201" s="148"/>
      <c r="F201" s="148"/>
      <c r="G201" s="148"/>
      <c r="H201" s="148"/>
      <c r="I201" s="148"/>
      <c r="J201" s="148"/>
      <c r="K201" s="148"/>
      <c r="L201" s="148"/>
      <c r="M201" s="174">
        <v>10</v>
      </c>
      <c r="N201" s="175" t="s">
        <v>241</v>
      </c>
      <c r="O201" s="175">
        <f t="shared" si="12"/>
        <v>10</v>
      </c>
      <c r="P201" s="175"/>
      <c r="Q201" s="176" t="s">
        <v>241</v>
      </c>
    </row>
    <row r="202" spans="1:17" hidden="1" x14ac:dyDescent="0.15">
      <c r="A202" s="148"/>
      <c r="B202" s="148"/>
      <c r="C202" s="148"/>
      <c r="D202" s="148"/>
      <c r="E202" s="148"/>
      <c r="F202" s="148"/>
      <c r="G202" s="148"/>
      <c r="H202" s="148"/>
      <c r="I202" s="148"/>
      <c r="J202" s="148"/>
      <c r="K202" s="148"/>
      <c r="L202" s="148"/>
      <c r="M202" s="174">
        <v>11</v>
      </c>
      <c r="N202" s="175" t="s">
        <v>242</v>
      </c>
      <c r="O202" s="175">
        <f t="shared" si="12"/>
        <v>11</v>
      </c>
      <c r="P202" s="175"/>
      <c r="Q202" s="176" t="s">
        <v>242</v>
      </c>
    </row>
    <row r="203" spans="1:17" hidden="1" x14ac:dyDescent="0.15">
      <c r="A203" s="148"/>
      <c r="B203" s="148"/>
      <c r="C203" s="148"/>
      <c r="D203" s="148"/>
      <c r="E203" s="148"/>
      <c r="F203" s="148"/>
      <c r="G203" s="148"/>
      <c r="H203" s="148"/>
      <c r="I203" s="148"/>
      <c r="J203" s="148"/>
      <c r="K203" s="148"/>
      <c r="L203" s="148"/>
      <c r="M203" s="174">
        <v>12</v>
      </c>
      <c r="N203" s="175" t="s">
        <v>243</v>
      </c>
      <c r="O203" s="175">
        <f t="shared" si="12"/>
        <v>12</v>
      </c>
      <c r="P203" s="175"/>
      <c r="Q203" s="176" t="s">
        <v>243</v>
      </c>
    </row>
    <row r="204" spans="1:17" hidden="1" x14ac:dyDescent="0.15">
      <c r="A204" s="148"/>
      <c r="B204" s="148"/>
      <c r="C204" s="148"/>
      <c r="D204" s="148"/>
      <c r="E204" s="148"/>
      <c r="F204" s="148"/>
      <c r="G204" s="148"/>
      <c r="H204" s="148"/>
      <c r="I204" s="148"/>
      <c r="J204" s="148"/>
      <c r="K204" s="148"/>
      <c r="L204" s="148"/>
      <c r="M204" s="174"/>
      <c r="N204" s="175"/>
      <c r="O204" s="175"/>
      <c r="P204" s="175"/>
      <c r="Q204" s="176"/>
    </row>
    <row r="205" spans="1:17" hidden="1" x14ac:dyDescent="0.15">
      <c r="A205" s="148"/>
      <c r="B205" s="148"/>
      <c r="C205" s="148"/>
      <c r="D205" s="148"/>
      <c r="E205" s="148"/>
      <c r="F205" s="148"/>
      <c r="G205" s="148"/>
      <c r="H205" s="148"/>
      <c r="I205" s="148"/>
      <c r="J205" s="148"/>
      <c r="K205" s="148"/>
      <c r="L205" s="148"/>
      <c r="M205" s="177">
        <f>IF(C12="Jan",24,MATCH("Jan",C12:C23,0)+11)</f>
        <v>24</v>
      </c>
      <c r="N205" s="175">
        <f>Q208-M205</f>
        <v>-24</v>
      </c>
      <c r="O205" s="175"/>
      <c r="P205" s="175"/>
      <c r="Q205" s="176"/>
    </row>
    <row r="206" spans="1:17" hidden="1" x14ac:dyDescent="0.15">
      <c r="A206" s="148"/>
      <c r="B206" s="148"/>
      <c r="C206" s="148"/>
      <c r="D206" s="148"/>
      <c r="E206" s="148"/>
      <c r="F206" s="148"/>
      <c r="G206" s="148"/>
      <c r="H206" s="148"/>
      <c r="I206" s="148"/>
      <c r="J206" s="148"/>
      <c r="K206" s="148"/>
      <c r="L206" s="148"/>
      <c r="M206" s="174">
        <f>MIN(Q$208,M205+12)</f>
        <v>0</v>
      </c>
      <c r="N206" s="175">
        <f>Q208-M206</f>
        <v>0</v>
      </c>
      <c r="O206" s="175"/>
      <c r="P206" s="175"/>
      <c r="Q206" s="176"/>
    </row>
    <row r="207" spans="1:17" hidden="1" x14ac:dyDescent="0.15">
      <c r="A207" s="148"/>
      <c r="B207" s="148"/>
      <c r="C207" s="148"/>
      <c r="D207" s="148"/>
      <c r="E207" s="148"/>
      <c r="F207" s="148"/>
      <c r="G207" s="148"/>
      <c r="H207" s="148"/>
      <c r="I207" s="148"/>
      <c r="J207" s="148"/>
      <c r="K207" s="148"/>
      <c r="L207" s="148"/>
      <c r="M207" s="174">
        <f t="shared" ref="M207:M234" si="13">MIN(Q$208,M206+12)</f>
        <v>0</v>
      </c>
      <c r="N207" s="175">
        <f>Q208-M207</f>
        <v>0</v>
      </c>
      <c r="O207" s="175"/>
      <c r="P207" s="175"/>
      <c r="Q207" s="176"/>
    </row>
    <row r="208" spans="1:17" hidden="1" x14ac:dyDescent="0.15">
      <c r="A208" s="148"/>
      <c r="B208" s="148"/>
      <c r="C208" s="148"/>
      <c r="D208" s="148"/>
      <c r="E208" s="148"/>
      <c r="F208" s="148"/>
      <c r="G208" s="148"/>
      <c r="H208" s="148"/>
      <c r="I208" s="148"/>
      <c r="J208" s="148"/>
      <c r="K208" s="148"/>
      <c r="L208" s="148"/>
      <c r="M208" s="174">
        <f t="shared" si="13"/>
        <v>0</v>
      </c>
      <c r="N208" s="175">
        <f>Q208-M208</f>
        <v>0</v>
      </c>
      <c r="O208" s="175"/>
      <c r="P208" s="175" t="s">
        <v>244</v>
      </c>
      <c r="Q208" s="176">
        <f>E6*12</f>
        <v>0</v>
      </c>
    </row>
    <row r="209" spans="1:17" hidden="1" x14ac:dyDescent="0.15">
      <c r="A209" s="148"/>
      <c r="B209" s="148"/>
      <c r="C209" s="148"/>
      <c r="D209" s="148"/>
      <c r="E209" s="148"/>
      <c r="F209" s="148"/>
      <c r="G209" s="148"/>
      <c r="H209" s="148"/>
      <c r="I209" s="148"/>
      <c r="J209" s="148"/>
      <c r="K209" s="148"/>
      <c r="L209" s="148"/>
      <c r="M209" s="174">
        <f t="shared" si="13"/>
        <v>0</v>
      </c>
      <c r="N209" s="175">
        <f>Q208-M209</f>
        <v>0</v>
      </c>
      <c r="O209" s="175"/>
      <c r="P209" s="175" t="s">
        <v>245</v>
      </c>
      <c r="Q209" s="178">
        <f>E7</f>
        <v>0</v>
      </c>
    </row>
    <row r="210" spans="1:17" hidden="1" x14ac:dyDescent="0.15">
      <c r="A210" s="148"/>
      <c r="B210" s="148"/>
      <c r="C210" s="148"/>
      <c r="D210" s="148"/>
      <c r="E210" s="148"/>
      <c r="F210" s="148"/>
      <c r="G210" s="148"/>
      <c r="H210" s="148"/>
      <c r="I210" s="148"/>
      <c r="J210" s="148"/>
      <c r="K210" s="148"/>
      <c r="L210" s="148"/>
      <c r="M210" s="174">
        <f t="shared" si="13"/>
        <v>0</v>
      </c>
      <c r="N210" s="175">
        <f>Q208-M210</f>
        <v>0</v>
      </c>
      <c r="O210" s="175"/>
      <c r="P210" s="175" t="s">
        <v>246</v>
      </c>
      <c r="Q210" s="176">
        <f>Q208/12</f>
        <v>0</v>
      </c>
    </row>
    <row r="211" spans="1:17" hidden="1" x14ac:dyDescent="0.15">
      <c r="A211" s="148"/>
      <c r="B211" s="148"/>
      <c r="C211" s="148"/>
      <c r="D211" s="148"/>
      <c r="E211" s="148"/>
      <c r="F211" s="148"/>
      <c r="G211" s="148"/>
      <c r="H211" s="148"/>
      <c r="I211" s="148"/>
      <c r="J211" s="148"/>
      <c r="K211" s="148"/>
      <c r="L211" s="148"/>
      <c r="M211" s="174">
        <f t="shared" si="13"/>
        <v>0</v>
      </c>
      <c r="N211" s="175">
        <f>Q208-M211</f>
        <v>0</v>
      </c>
      <c r="O211" s="175"/>
      <c r="P211" s="175" t="s">
        <v>247</v>
      </c>
      <c r="Q211" s="178" t="str">
        <f>IF(E7,Q210+Q209-IF(PROPER(LEFT(C12,3))="Jan",1,0),"")</f>
        <v/>
      </c>
    </row>
    <row r="212" spans="1:17" hidden="1" x14ac:dyDescent="0.15">
      <c r="A212" s="148"/>
      <c r="B212" s="148"/>
      <c r="C212" s="148"/>
      <c r="D212" s="148"/>
      <c r="E212" s="148"/>
      <c r="F212" s="148"/>
      <c r="G212" s="148"/>
      <c r="H212" s="148"/>
      <c r="I212" s="148"/>
      <c r="J212" s="148"/>
      <c r="K212" s="148"/>
      <c r="L212" s="148"/>
      <c r="M212" s="174">
        <f t="shared" si="13"/>
        <v>0</v>
      </c>
      <c r="N212" s="175">
        <f>Q208-M212</f>
        <v>0</v>
      </c>
      <c r="O212" s="175"/>
      <c r="P212" s="175" t="s">
        <v>248</v>
      </c>
      <c r="Q212" s="176">
        <f>O203</f>
        <v>12</v>
      </c>
    </row>
    <row r="213" spans="1:17" hidden="1" x14ac:dyDescent="0.15">
      <c r="A213" s="148"/>
      <c r="B213" s="148"/>
      <c r="C213" s="148"/>
      <c r="D213" s="148"/>
      <c r="E213" s="148"/>
      <c r="F213" s="148"/>
      <c r="G213" s="148"/>
      <c r="H213" s="148"/>
      <c r="I213" s="148"/>
      <c r="J213" s="148"/>
      <c r="K213" s="148"/>
      <c r="L213" s="148"/>
      <c r="M213" s="174">
        <f t="shared" si="13"/>
        <v>0</v>
      </c>
      <c r="N213" s="175">
        <f>Q208-M213</f>
        <v>0</v>
      </c>
      <c r="O213" s="175"/>
      <c r="P213" s="175"/>
      <c r="Q213" s="176"/>
    </row>
    <row r="214" spans="1:17" hidden="1" x14ac:dyDescent="0.15">
      <c r="A214" s="148"/>
      <c r="B214" s="148"/>
      <c r="C214" s="148"/>
      <c r="D214" s="148"/>
      <c r="E214" s="148"/>
      <c r="F214" s="148"/>
      <c r="G214" s="148"/>
      <c r="H214" s="148"/>
      <c r="I214" s="148"/>
      <c r="J214" s="148"/>
      <c r="K214" s="148"/>
      <c r="L214" s="148"/>
      <c r="M214" s="174">
        <f t="shared" si="13"/>
        <v>0</v>
      </c>
      <c r="N214" s="175">
        <f>Q208-M214</f>
        <v>0</v>
      </c>
      <c r="O214" s="175"/>
      <c r="P214" s="175"/>
      <c r="Q214" s="176"/>
    </row>
    <row r="215" spans="1:17" hidden="1" x14ac:dyDescent="0.15">
      <c r="A215" s="148"/>
      <c r="B215" s="148"/>
      <c r="C215" s="148"/>
      <c r="D215" s="148"/>
      <c r="E215" s="148"/>
      <c r="F215" s="148"/>
      <c r="G215" s="148"/>
      <c r="H215" s="148"/>
      <c r="I215" s="148"/>
      <c r="J215" s="148"/>
      <c r="K215" s="148"/>
      <c r="L215" s="148"/>
      <c r="M215" s="174">
        <f t="shared" si="13"/>
        <v>0</v>
      </c>
      <c r="N215" s="175">
        <f>Q208-M215</f>
        <v>0</v>
      </c>
      <c r="O215" s="175"/>
      <c r="P215" s="175"/>
      <c r="Q215" s="176"/>
    </row>
    <row r="216" spans="1:17" hidden="1" x14ac:dyDescent="0.15">
      <c r="A216" s="148"/>
      <c r="B216" s="148"/>
      <c r="C216" s="148"/>
      <c r="D216" s="148"/>
      <c r="E216" s="148"/>
      <c r="F216" s="148"/>
      <c r="G216" s="148"/>
      <c r="H216" s="148"/>
      <c r="I216" s="148"/>
      <c r="J216" s="148"/>
      <c r="K216" s="148"/>
      <c r="L216" s="148"/>
      <c r="M216" s="174">
        <f t="shared" si="13"/>
        <v>0</v>
      </c>
      <c r="N216" s="175">
        <f>Q208-M216</f>
        <v>0</v>
      </c>
      <c r="O216" s="175"/>
      <c r="P216" s="175"/>
      <c r="Q216" s="176"/>
    </row>
    <row r="217" spans="1:17" hidden="1" x14ac:dyDescent="0.15">
      <c r="A217" s="148"/>
      <c r="B217" s="148"/>
      <c r="C217" s="148"/>
      <c r="D217" s="148"/>
      <c r="E217" s="148"/>
      <c r="F217" s="148"/>
      <c r="G217" s="148"/>
      <c r="H217" s="148"/>
      <c r="I217" s="148"/>
      <c r="J217" s="148"/>
      <c r="K217" s="148"/>
      <c r="L217" s="148"/>
      <c r="M217" s="174">
        <f t="shared" si="13"/>
        <v>0</v>
      </c>
      <c r="N217" s="175">
        <f>Q208-M217</f>
        <v>0</v>
      </c>
      <c r="O217" s="175"/>
      <c r="P217" s="175"/>
      <c r="Q217" s="176"/>
    </row>
    <row r="218" spans="1:17" hidden="1" x14ac:dyDescent="0.15">
      <c r="A218" s="148"/>
      <c r="B218" s="148"/>
      <c r="C218" s="148"/>
      <c r="D218" s="148"/>
      <c r="E218" s="148"/>
      <c r="F218" s="148"/>
      <c r="G218" s="148"/>
      <c r="H218" s="148"/>
      <c r="I218" s="148"/>
      <c r="J218" s="148"/>
      <c r="K218" s="148"/>
      <c r="L218" s="148"/>
      <c r="M218" s="174">
        <f t="shared" si="13"/>
        <v>0</v>
      </c>
      <c r="N218" s="175">
        <f>Q208-M218</f>
        <v>0</v>
      </c>
      <c r="O218" s="175"/>
      <c r="P218" s="175"/>
      <c r="Q218" s="176"/>
    </row>
    <row r="219" spans="1:17" hidden="1" x14ac:dyDescent="0.15">
      <c r="A219" s="148"/>
      <c r="B219" s="148"/>
      <c r="C219" s="148"/>
      <c r="D219" s="148"/>
      <c r="E219" s="148"/>
      <c r="F219" s="148"/>
      <c r="G219" s="148"/>
      <c r="H219" s="148"/>
      <c r="I219" s="148"/>
      <c r="J219" s="148"/>
      <c r="K219" s="148"/>
      <c r="L219" s="148"/>
      <c r="M219" s="174">
        <f t="shared" si="13"/>
        <v>0</v>
      </c>
      <c r="N219" s="175">
        <f>Q208-M219</f>
        <v>0</v>
      </c>
      <c r="O219" s="175"/>
      <c r="P219" s="175"/>
      <c r="Q219" s="176"/>
    </row>
    <row r="220" spans="1:17" hidden="1" x14ac:dyDescent="0.15">
      <c r="A220" s="148"/>
      <c r="B220" s="148"/>
      <c r="C220" s="148"/>
      <c r="D220" s="148"/>
      <c r="E220" s="148"/>
      <c r="F220" s="148"/>
      <c r="G220" s="148"/>
      <c r="H220" s="148"/>
      <c r="I220" s="148"/>
      <c r="J220" s="148"/>
      <c r="K220" s="148"/>
      <c r="L220" s="148"/>
      <c r="M220" s="174">
        <f t="shared" si="13"/>
        <v>0</v>
      </c>
      <c r="N220" s="175">
        <f>Q208-M220</f>
        <v>0</v>
      </c>
      <c r="O220" s="175"/>
      <c r="P220" s="175"/>
      <c r="Q220" s="176"/>
    </row>
    <row r="221" spans="1:17" hidden="1" x14ac:dyDescent="0.15">
      <c r="A221" s="148"/>
      <c r="B221" s="148"/>
      <c r="C221" s="148"/>
      <c r="D221" s="148"/>
      <c r="E221" s="148"/>
      <c r="F221" s="148"/>
      <c r="G221" s="148"/>
      <c r="H221" s="148"/>
      <c r="I221" s="148"/>
      <c r="J221" s="148"/>
      <c r="K221" s="148"/>
      <c r="L221" s="148"/>
      <c r="M221" s="174">
        <f t="shared" si="13"/>
        <v>0</v>
      </c>
      <c r="N221" s="175">
        <f>Q208-M221</f>
        <v>0</v>
      </c>
      <c r="O221" s="175"/>
      <c r="P221" s="175"/>
      <c r="Q221" s="176"/>
    </row>
    <row r="222" spans="1:17" hidden="1" x14ac:dyDescent="0.15">
      <c r="A222" s="148"/>
      <c r="B222" s="148"/>
      <c r="C222" s="148"/>
      <c r="D222" s="148"/>
      <c r="E222" s="148"/>
      <c r="F222" s="148"/>
      <c r="G222" s="148"/>
      <c r="H222" s="148"/>
      <c r="I222" s="148"/>
      <c r="J222" s="148"/>
      <c r="K222" s="148"/>
      <c r="L222" s="148"/>
      <c r="M222" s="174">
        <f t="shared" si="13"/>
        <v>0</v>
      </c>
      <c r="N222" s="175">
        <f>Q208-M222</f>
        <v>0</v>
      </c>
      <c r="O222" s="175"/>
      <c r="P222" s="175"/>
      <c r="Q222" s="176"/>
    </row>
    <row r="223" spans="1:17" hidden="1" x14ac:dyDescent="0.15">
      <c r="A223" s="148"/>
      <c r="B223" s="148"/>
      <c r="C223" s="148"/>
      <c r="D223" s="148"/>
      <c r="E223" s="148"/>
      <c r="F223" s="148"/>
      <c r="G223" s="148"/>
      <c r="H223" s="148"/>
      <c r="I223" s="148"/>
      <c r="J223" s="148"/>
      <c r="K223" s="148"/>
      <c r="L223" s="148"/>
      <c r="M223" s="174">
        <f t="shared" si="13"/>
        <v>0</v>
      </c>
      <c r="N223" s="175">
        <f>Q208-M223</f>
        <v>0</v>
      </c>
      <c r="O223" s="175"/>
      <c r="P223" s="175"/>
      <c r="Q223" s="176"/>
    </row>
    <row r="224" spans="1:17" hidden="1" x14ac:dyDescent="0.15">
      <c r="A224" s="148"/>
      <c r="B224" s="148"/>
      <c r="C224" s="148"/>
      <c r="D224" s="148"/>
      <c r="E224" s="148"/>
      <c r="F224" s="148"/>
      <c r="G224" s="148"/>
      <c r="H224" s="148"/>
      <c r="I224" s="148"/>
      <c r="J224" s="148"/>
      <c r="K224" s="148"/>
      <c r="L224" s="148"/>
      <c r="M224" s="174">
        <f t="shared" si="13"/>
        <v>0</v>
      </c>
      <c r="N224" s="175">
        <f>Q208-M224</f>
        <v>0</v>
      </c>
      <c r="O224" s="175"/>
      <c r="P224" s="175"/>
      <c r="Q224" s="176"/>
    </row>
    <row r="225" spans="1:17" hidden="1" x14ac:dyDescent="0.15">
      <c r="A225" s="148"/>
      <c r="B225" s="148"/>
      <c r="C225" s="148"/>
      <c r="D225" s="148"/>
      <c r="E225" s="148"/>
      <c r="F225" s="148"/>
      <c r="G225" s="148"/>
      <c r="H225" s="148"/>
      <c r="I225" s="148"/>
      <c r="J225" s="148"/>
      <c r="K225" s="148"/>
      <c r="L225" s="148"/>
      <c r="M225" s="174">
        <f t="shared" si="13"/>
        <v>0</v>
      </c>
      <c r="N225" s="175">
        <f>Q208-M225</f>
        <v>0</v>
      </c>
      <c r="O225" s="175"/>
      <c r="P225" s="175"/>
      <c r="Q225" s="176"/>
    </row>
    <row r="226" spans="1:17" hidden="1" x14ac:dyDescent="0.15">
      <c r="A226" s="148"/>
      <c r="B226" s="148"/>
      <c r="C226" s="148"/>
      <c r="D226" s="148"/>
      <c r="E226" s="148"/>
      <c r="F226" s="148"/>
      <c r="G226" s="148"/>
      <c r="H226" s="148"/>
      <c r="I226" s="148"/>
      <c r="J226" s="148"/>
      <c r="K226" s="148"/>
      <c r="L226" s="148"/>
      <c r="M226" s="174">
        <f t="shared" si="13"/>
        <v>0</v>
      </c>
      <c r="N226" s="175">
        <f>Q208-M226</f>
        <v>0</v>
      </c>
      <c r="O226" s="175"/>
      <c r="P226" s="175"/>
      <c r="Q226" s="176"/>
    </row>
    <row r="227" spans="1:17" hidden="1" x14ac:dyDescent="0.15">
      <c r="A227" s="148"/>
      <c r="B227" s="148"/>
      <c r="C227" s="148"/>
      <c r="D227" s="148"/>
      <c r="E227" s="148"/>
      <c r="F227" s="148"/>
      <c r="G227" s="148"/>
      <c r="H227" s="148"/>
      <c r="I227" s="148"/>
      <c r="J227" s="148"/>
      <c r="K227" s="148"/>
      <c r="L227" s="148"/>
      <c r="M227" s="174">
        <f t="shared" si="13"/>
        <v>0</v>
      </c>
      <c r="N227" s="175">
        <f>Q208-M227</f>
        <v>0</v>
      </c>
      <c r="O227" s="175"/>
      <c r="P227" s="175"/>
      <c r="Q227" s="176"/>
    </row>
    <row r="228" spans="1:17" hidden="1" x14ac:dyDescent="0.15">
      <c r="A228" s="148"/>
      <c r="B228" s="148"/>
      <c r="C228" s="148"/>
      <c r="D228" s="148"/>
      <c r="E228" s="148"/>
      <c r="F228" s="148"/>
      <c r="G228" s="148"/>
      <c r="H228" s="148"/>
      <c r="I228" s="148"/>
      <c r="J228" s="148"/>
      <c r="K228" s="148"/>
      <c r="L228" s="148"/>
      <c r="M228" s="174">
        <f t="shared" si="13"/>
        <v>0</v>
      </c>
      <c r="N228" s="175">
        <f>Q208-M228</f>
        <v>0</v>
      </c>
      <c r="O228" s="175"/>
      <c r="P228" s="175"/>
      <c r="Q228" s="176"/>
    </row>
    <row r="229" spans="1:17" hidden="1" x14ac:dyDescent="0.15">
      <c r="A229" s="148"/>
      <c r="B229" s="148"/>
      <c r="C229" s="148"/>
      <c r="D229" s="148"/>
      <c r="E229" s="148"/>
      <c r="F229" s="148"/>
      <c r="G229" s="148"/>
      <c r="H229" s="148"/>
      <c r="I229" s="148"/>
      <c r="J229" s="148"/>
      <c r="K229" s="148"/>
      <c r="L229" s="148"/>
      <c r="M229" s="174">
        <f t="shared" si="13"/>
        <v>0</v>
      </c>
      <c r="N229" s="175">
        <f>Q208-M229</f>
        <v>0</v>
      </c>
      <c r="O229" s="175"/>
      <c r="P229" s="175"/>
      <c r="Q229" s="176"/>
    </row>
    <row r="230" spans="1:17" hidden="1" x14ac:dyDescent="0.15">
      <c r="A230" s="148"/>
      <c r="B230" s="148"/>
      <c r="C230" s="148"/>
      <c r="D230" s="148"/>
      <c r="E230" s="148"/>
      <c r="F230" s="148"/>
      <c r="G230" s="148"/>
      <c r="H230" s="148"/>
      <c r="I230" s="148"/>
      <c r="J230" s="148"/>
      <c r="K230" s="148"/>
      <c r="L230" s="148"/>
      <c r="M230" s="174">
        <f t="shared" si="13"/>
        <v>0</v>
      </c>
      <c r="N230" s="175">
        <f>Q208-M230</f>
        <v>0</v>
      </c>
      <c r="O230" s="175"/>
      <c r="P230" s="175"/>
      <c r="Q230" s="176"/>
    </row>
    <row r="231" spans="1:17" hidden="1" x14ac:dyDescent="0.15">
      <c r="A231" s="148"/>
      <c r="B231" s="148"/>
      <c r="C231" s="148"/>
      <c r="D231" s="148"/>
      <c r="E231" s="148"/>
      <c r="F231" s="148"/>
      <c r="G231" s="148"/>
      <c r="H231" s="148"/>
      <c r="I231" s="148"/>
      <c r="J231" s="148"/>
      <c r="K231" s="148"/>
      <c r="L231" s="148"/>
      <c r="M231" s="174">
        <f t="shared" si="13"/>
        <v>0</v>
      </c>
      <c r="N231" s="175">
        <f>Q208-M231</f>
        <v>0</v>
      </c>
      <c r="O231" s="175"/>
      <c r="P231" s="175"/>
      <c r="Q231" s="176"/>
    </row>
    <row r="232" spans="1:17" hidden="1" x14ac:dyDescent="0.15">
      <c r="A232" s="148"/>
      <c r="B232" s="148"/>
      <c r="C232" s="148"/>
      <c r="D232" s="148"/>
      <c r="E232" s="148"/>
      <c r="F232" s="148"/>
      <c r="G232" s="148"/>
      <c r="H232" s="148"/>
      <c r="I232" s="148"/>
      <c r="J232" s="148"/>
      <c r="K232" s="148"/>
      <c r="L232" s="148"/>
      <c r="M232" s="174">
        <f t="shared" si="13"/>
        <v>0</v>
      </c>
      <c r="N232" s="175">
        <f>Q208-M232</f>
        <v>0</v>
      </c>
      <c r="O232" s="175"/>
      <c r="P232" s="175"/>
      <c r="Q232" s="176"/>
    </row>
    <row r="233" spans="1:17" hidden="1" x14ac:dyDescent="0.15">
      <c r="A233" s="148"/>
      <c r="B233" s="148"/>
      <c r="C233" s="148"/>
      <c r="D233" s="148"/>
      <c r="E233" s="148"/>
      <c r="F233" s="148"/>
      <c r="G233" s="148"/>
      <c r="H233" s="148"/>
      <c r="I233" s="148"/>
      <c r="J233" s="148"/>
      <c r="K233" s="148"/>
      <c r="L233" s="148"/>
      <c r="M233" s="174">
        <f t="shared" si="13"/>
        <v>0</v>
      </c>
      <c r="N233" s="175">
        <f>Q208-M233</f>
        <v>0</v>
      </c>
      <c r="O233" s="175"/>
      <c r="P233" s="175"/>
      <c r="Q233" s="176"/>
    </row>
    <row r="234" spans="1:17" ht="14" hidden="1" thickBot="1" x14ac:dyDescent="0.2">
      <c r="A234" s="148"/>
      <c r="B234" s="148"/>
      <c r="C234" s="148"/>
      <c r="D234" s="148"/>
      <c r="E234" s="148"/>
      <c r="F234" s="148"/>
      <c r="G234" s="148"/>
      <c r="H234" s="148"/>
      <c r="I234" s="148"/>
      <c r="J234" s="148"/>
      <c r="K234" s="148"/>
      <c r="L234" s="148"/>
      <c r="M234" s="179">
        <f t="shared" si="13"/>
        <v>0</v>
      </c>
      <c r="N234" s="180">
        <f>Q208-M234</f>
        <v>0</v>
      </c>
      <c r="O234" s="180"/>
      <c r="P234" s="180"/>
      <c r="Q234" s="181"/>
    </row>
  </sheetData>
  <mergeCells count="14">
    <mergeCell ref="B10:J10"/>
    <mergeCell ref="B25:I25"/>
    <mergeCell ref="B6:D6"/>
    <mergeCell ref="G6:I6"/>
    <mergeCell ref="B7:D7"/>
    <mergeCell ref="G7:I7"/>
    <mergeCell ref="B8:D8"/>
    <mergeCell ref="G8:I8"/>
    <mergeCell ref="B3:E3"/>
    <mergeCell ref="G3:J3"/>
    <mergeCell ref="B4:D4"/>
    <mergeCell ref="G4:I4"/>
    <mergeCell ref="B5:D5"/>
    <mergeCell ref="G5:I5"/>
  </mergeCells>
  <printOptions horizontalCentered="1"/>
  <pageMargins left="0.65" right="0.65" top="0.65" bottom="0.65" header="0.5" footer="0.5"/>
  <pageSetup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79"/>
  <sheetViews>
    <sheetView zoomScaleNormal="100" workbookViewId="0">
      <selection activeCell="B3" sqref="B3"/>
    </sheetView>
  </sheetViews>
  <sheetFormatPr baseColWidth="10" defaultColWidth="8.83203125" defaultRowHeight="15" x14ac:dyDescent="0.2"/>
  <cols>
    <col min="1" max="1" width="47.1640625" bestFit="1" customWidth="1"/>
    <col min="2" max="15" width="17.83203125" customWidth="1"/>
  </cols>
  <sheetData>
    <row r="1" spans="1:15" ht="16" customHeight="1" x14ac:dyDescent="0.2">
      <c r="A1" s="10" t="str">
        <f>'START-UP EXPENSES BUDGET'!A1</f>
        <v>(Company Name)</v>
      </c>
      <c r="B1" s="82">
        <f>'START-UP EXPENSES BUDGET'!C1</f>
        <v>0</v>
      </c>
      <c r="C1" s="57"/>
      <c r="D1" s="59" t="s">
        <v>46</v>
      </c>
      <c r="E1" s="59"/>
      <c r="F1" s="57"/>
      <c r="G1" s="57"/>
      <c r="H1" s="57"/>
      <c r="I1" s="57"/>
      <c r="J1" s="57"/>
      <c r="K1" s="57"/>
      <c r="L1" s="57"/>
      <c r="M1" s="57"/>
      <c r="N1" s="57"/>
      <c r="O1" s="57"/>
    </row>
    <row r="2" spans="1:15" ht="16" customHeight="1" x14ac:dyDescent="0.2">
      <c r="A2" s="189" t="s">
        <v>163</v>
      </c>
      <c r="B2" s="190" t="s">
        <v>162</v>
      </c>
      <c r="C2" s="191">
        <f>'Loan Amortization'!E8</f>
        <v>0</v>
      </c>
      <c r="D2" s="192">
        <v>2</v>
      </c>
      <c r="E2" s="193">
        <v>3</v>
      </c>
      <c r="F2" s="192">
        <v>4</v>
      </c>
      <c r="G2" s="192">
        <v>5</v>
      </c>
      <c r="H2" s="192">
        <v>6</v>
      </c>
      <c r="I2" s="192">
        <v>7</v>
      </c>
      <c r="J2" s="192">
        <v>8</v>
      </c>
      <c r="K2" s="192">
        <v>9</v>
      </c>
      <c r="L2" s="192">
        <v>10</v>
      </c>
      <c r="M2" s="192">
        <v>11</v>
      </c>
      <c r="N2" s="192">
        <v>12</v>
      </c>
      <c r="O2" s="194" t="s">
        <v>47</v>
      </c>
    </row>
    <row r="3" spans="1:15" ht="16" customHeight="1" x14ac:dyDescent="0.25">
      <c r="A3" s="195" t="s">
        <v>49</v>
      </c>
      <c r="B3" s="87"/>
      <c r="C3" s="88">
        <f t="shared" ref="C3:N3" si="0">B74</f>
        <v>0</v>
      </c>
      <c r="D3" s="88">
        <f t="shared" si="0"/>
        <v>0</v>
      </c>
      <c r="E3" s="88">
        <f t="shared" si="0"/>
        <v>0</v>
      </c>
      <c r="F3" s="88">
        <f t="shared" si="0"/>
        <v>0</v>
      </c>
      <c r="G3" s="88">
        <f t="shared" si="0"/>
        <v>0</v>
      </c>
      <c r="H3" s="88">
        <f t="shared" si="0"/>
        <v>0</v>
      </c>
      <c r="I3" s="88">
        <f t="shared" si="0"/>
        <v>0</v>
      </c>
      <c r="J3" s="88">
        <f>I74</f>
        <v>0</v>
      </c>
      <c r="K3" s="88">
        <f t="shared" si="0"/>
        <v>0</v>
      </c>
      <c r="L3" s="88">
        <f t="shared" si="0"/>
        <v>0</v>
      </c>
      <c r="M3" s="88">
        <f t="shared" si="0"/>
        <v>0</v>
      </c>
      <c r="N3" s="88">
        <f t="shared" si="0"/>
        <v>0</v>
      </c>
      <c r="O3" s="88"/>
    </row>
    <row r="4" spans="1:15" ht="16" customHeight="1" x14ac:dyDescent="0.25">
      <c r="A4" s="195" t="s">
        <v>48</v>
      </c>
      <c r="B4" s="88"/>
      <c r="C4" s="88"/>
      <c r="D4" s="88"/>
      <c r="E4" s="88"/>
      <c r="F4" s="88"/>
      <c r="G4" s="88"/>
      <c r="H4" s="88"/>
      <c r="I4" s="88"/>
      <c r="J4" s="88"/>
      <c r="K4" s="88"/>
      <c r="L4" s="88"/>
      <c r="M4" s="88"/>
      <c r="N4" s="88"/>
      <c r="O4" s="88"/>
    </row>
    <row r="5" spans="1:15" ht="16" customHeight="1" x14ac:dyDescent="0.25">
      <c r="A5" s="196" t="s">
        <v>50</v>
      </c>
      <c r="B5" s="87"/>
      <c r="C5" s="87"/>
      <c r="D5" s="87"/>
      <c r="E5" s="87"/>
      <c r="F5" s="87"/>
      <c r="G5" s="87"/>
      <c r="H5" s="87"/>
      <c r="I5" s="87"/>
      <c r="J5" s="87"/>
      <c r="K5" s="87"/>
      <c r="L5" s="87"/>
      <c r="M5" s="87"/>
      <c r="N5" s="87"/>
      <c r="O5" s="88">
        <f t="shared" ref="O5:O15" si="1">SUM(B5:N5)</f>
        <v>0</v>
      </c>
    </row>
    <row r="6" spans="1:15" ht="16" customHeight="1" x14ac:dyDescent="0.25">
      <c r="A6" s="196" t="s">
        <v>51</v>
      </c>
      <c r="B6" s="87"/>
      <c r="C6" s="87"/>
      <c r="D6" s="87"/>
      <c r="E6" s="87"/>
      <c r="F6" s="87"/>
      <c r="G6" s="87"/>
      <c r="H6" s="87"/>
      <c r="I6" s="87"/>
      <c r="J6" s="87"/>
      <c r="K6" s="87"/>
      <c r="L6" s="87"/>
      <c r="M6" s="87"/>
      <c r="N6" s="87"/>
      <c r="O6" s="88">
        <f t="shared" si="1"/>
        <v>0</v>
      </c>
    </row>
    <row r="7" spans="1:15" ht="16" customHeight="1" x14ac:dyDescent="0.25">
      <c r="A7" s="196" t="s">
        <v>52</v>
      </c>
      <c r="B7" s="87"/>
      <c r="C7" s="87"/>
      <c r="D7" s="87"/>
      <c r="E7" s="87"/>
      <c r="F7" s="87"/>
      <c r="G7" s="87"/>
      <c r="H7" s="87"/>
      <c r="I7" s="87"/>
      <c r="J7" s="87"/>
      <c r="K7" s="87"/>
      <c r="L7" s="87"/>
      <c r="M7" s="87"/>
      <c r="N7" s="87"/>
      <c r="O7" s="88">
        <f t="shared" si="1"/>
        <v>0</v>
      </c>
    </row>
    <row r="8" spans="1:15" ht="16" customHeight="1" x14ac:dyDescent="0.25">
      <c r="A8" s="196" t="s">
        <v>53</v>
      </c>
      <c r="B8" s="87"/>
      <c r="C8" s="87"/>
      <c r="D8" s="87"/>
      <c r="E8" s="87"/>
      <c r="F8" s="87"/>
      <c r="G8" s="87"/>
      <c r="H8" s="87"/>
      <c r="I8" s="87"/>
      <c r="J8" s="87"/>
      <c r="K8" s="87"/>
      <c r="L8" s="87"/>
      <c r="M8" s="87"/>
      <c r="N8" s="87"/>
      <c r="O8" s="88">
        <f t="shared" si="1"/>
        <v>0</v>
      </c>
    </row>
    <row r="9" spans="1:15" ht="16" customHeight="1" x14ac:dyDescent="0.25">
      <c r="A9" s="197" t="s">
        <v>62</v>
      </c>
      <c r="B9" s="91">
        <f>SUM(B5:B8)</f>
        <v>0</v>
      </c>
      <c r="C9" s="91">
        <f>SUM(C5:C8)</f>
        <v>0</v>
      </c>
      <c r="D9" s="91">
        <f t="shared" ref="D9:N9" si="2">SUM(D5:D8)</f>
        <v>0</v>
      </c>
      <c r="E9" s="91">
        <f t="shared" si="2"/>
        <v>0</v>
      </c>
      <c r="F9" s="91">
        <f t="shared" si="2"/>
        <v>0</v>
      </c>
      <c r="G9" s="91">
        <f t="shared" si="2"/>
        <v>0</v>
      </c>
      <c r="H9" s="91">
        <f t="shared" si="2"/>
        <v>0</v>
      </c>
      <c r="I9" s="91">
        <f t="shared" si="2"/>
        <v>0</v>
      </c>
      <c r="J9" s="91">
        <f t="shared" si="2"/>
        <v>0</v>
      </c>
      <c r="K9" s="91">
        <f t="shared" si="2"/>
        <v>0</v>
      </c>
      <c r="L9" s="91">
        <f t="shared" si="2"/>
        <v>0</v>
      </c>
      <c r="M9" s="91">
        <f t="shared" si="2"/>
        <v>0</v>
      </c>
      <c r="N9" s="91">
        <f t="shared" si="2"/>
        <v>0</v>
      </c>
      <c r="O9" s="88">
        <f t="shared" si="1"/>
        <v>0</v>
      </c>
    </row>
    <row r="10" spans="1:15" ht="16" customHeight="1" x14ac:dyDescent="0.25">
      <c r="A10" s="198" t="s">
        <v>54</v>
      </c>
      <c r="B10" s="87"/>
      <c r="C10" s="87"/>
      <c r="D10" s="87"/>
      <c r="E10" s="87"/>
      <c r="F10" s="87"/>
      <c r="G10" s="87"/>
      <c r="H10" s="87"/>
      <c r="I10" s="87"/>
      <c r="J10" s="87"/>
      <c r="K10" s="87"/>
      <c r="L10" s="87"/>
      <c r="M10" s="87"/>
      <c r="N10" s="87"/>
      <c r="O10" s="88">
        <f t="shared" si="1"/>
        <v>0</v>
      </c>
    </row>
    <row r="11" spans="1:15" ht="16" customHeight="1" x14ac:dyDescent="0.25">
      <c r="A11" s="198" t="s">
        <v>55</v>
      </c>
      <c r="B11" s="87"/>
      <c r="C11" s="87"/>
      <c r="D11" s="87"/>
      <c r="E11" s="87"/>
      <c r="F11" s="87"/>
      <c r="G11" s="87"/>
      <c r="H11" s="87"/>
      <c r="I11" s="87"/>
      <c r="J11" s="87"/>
      <c r="K11" s="87"/>
      <c r="L11" s="87"/>
      <c r="M11" s="87"/>
      <c r="N11" s="87"/>
      <c r="O11" s="88">
        <f t="shared" si="1"/>
        <v>0</v>
      </c>
    </row>
    <row r="12" spans="1:15" ht="16" customHeight="1" x14ac:dyDescent="0.25">
      <c r="A12" s="198" t="s">
        <v>56</v>
      </c>
      <c r="B12" s="88">
        <f>'Loan Amortization'!E4</f>
        <v>0</v>
      </c>
      <c r="C12" s="87"/>
      <c r="D12" s="87"/>
      <c r="E12" s="87"/>
      <c r="F12" s="87"/>
      <c r="G12" s="87"/>
      <c r="H12" s="87"/>
      <c r="I12" s="87"/>
      <c r="J12" s="87"/>
      <c r="K12" s="87"/>
      <c r="L12" s="87"/>
      <c r="M12" s="87"/>
      <c r="N12" s="87"/>
      <c r="O12" s="88">
        <f t="shared" si="1"/>
        <v>0</v>
      </c>
    </row>
    <row r="13" spans="1:15" ht="16" customHeight="1" x14ac:dyDescent="0.25">
      <c r="A13" s="198" t="s">
        <v>183</v>
      </c>
      <c r="B13" s="87"/>
      <c r="C13" s="87"/>
      <c r="D13" s="87"/>
      <c r="E13" s="87"/>
      <c r="F13" s="87"/>
      <c r="G13" s="87"/>
      <c r="H13" s="87"/>
      <c r="I13" s="87"/>
      <c r="J13" s="87"/>
      <c r="K13" s="87"/>
      <c r="L13" s="87"/>
      <c r="M13" s="87"/>
      <c r="N13" s="87"/>
      <c r="O13" s="88">
        <f t="shared" si="1"/>
        <v>0</v>
      </c>
    </row>
    <row r="14" spans="1:15" ht="16" customHeight="1" x14ac:dyDescent="0.25">
      <c r="A14" s="199" t="s">
        <v>184</v>
      </c>
      <c r="B14" s="130"/>
      <c r="C14" s="130"/>
      <c r="D14" s="130"/>
      <c r="E14" s="130"/>
      <c r="F14" s="130"/>
      <c r="G14" s="130"/>
      <c r="H14" s="130"/>
      <c r="I14" s="130"/>
      <c r="J14" s="130"/>
      <c r="K14" s="130"/>
      <c r="L14" s="130"/>
      <c r="M14" s="130"/>
      <c r="N14" s="130"/>
      <c r="O14" s="88">
        <f t="shared" si="1"/>
        <v>0</v>
      </c>
    </row>
    <row r="15" spans="1:15" ht="16" customHeight="1" x14ac:dyDescent="0.25">
      <c r="A15" s="197" t="s">
        <v>185</v>
      </c>
      <c r="B15" s="91">
        <f>SUM(B9:B14)</f>
        <v>0</v>
      </c>
      <c r="C15" s="91">
        <f t="shared" ref="C15:N15" si="3">SUM(C9:C14)</f>
        <v>0</v>
      </c>
      <c r="D15" s="91">
        <f t="shared" si="3"/>
        <v>0</v>
      </c>
      <c r="E15" s="91">
        <f t="shared" si="3"/>
        <v>0</v>
      </c>
      <c r="F15" s="91">
        <f t="shared" si="3"/>
        <v>0</v>
      </c>
      <c r="G15" s="91">
        <f t="shared" si="3"/>
        <v>0</v>
      </c>
      <c r="H15" s="91">
        <f t="shared" si="3"/>
        <v>0</v>
      </c>
      <c r="I15" s="91">
        <f t="shared" si="3"/>
        <v>0</v>
      </c>
      <c r="J15" s="91">
        <f t="shared" si="3"/>
        <v>0</v>
      </c>
      <c r="K15" s="91">
        <f t="shared" si="3"/>
        <v>0</v>
      </c>
      <c r="L15" s="91">
        <f t="shared" si="3"/>
        <v>0</v>
      </c>
      <c r="M15" s="91">
        <f t="shared" si="3"/>
        <v>0</v>
      </c>
      <c r="N15" s="91">
        <f t="shared" si="3"/>
        <v>0</v>
      </c>
      <c r="O15" s="88">
        <f t="shared" si="1"/>
        <v>0</v>
      </c>
    </row>
    <row r="16" spans="1:15" ht="16" customHeight="1" x14ac:dyDescent="0.25">
      <c r="A16" s="197" t="s">
        <v>186</v>
      </c>
      <c r="B16" s="91">
        <f>SUM(B3+B15)</f>
        <v>0</v>
      </c>
      <c r="C16" s="91">
        <f t="shared" ref="C16:N16" si="4">SUM(C3+C15)</f>
        <v>0</v>
      </c>
      <c r="D16" s="91">
        <f t="shared" si="4"/>
        <v>0</v>
      </c>
      <c r="E16" s="91">
        <f t="shared" si="4"/>
        <v>0</v>
      </c>
      <c r="F16" s="91">
        <f t="shared" si="4"/>
        <v>0</v>
      </c>
      <c r="G16" s="91">
        <f t="shared" si="4"/>
        <v>0</v>
      </c>
      <c r="H16" s="91">
        <f t="shared" si="4"/>
        <v>0</v>
      </c>
      <c r="I16" s="91">
        <f t="shared" si="4"/>
        <v>0</v>
      </c>
      <c r="J16" s="91">
        <f t="shared" si="4"/>
        <v>0</v>
      </c>
      <c r="K16" s="91">
        <f t="shared" si="4"/>
        <v>0</v>
      </c>
      <c r="L16" s="91">
        <f t="shared" si="4"/>
        <v>0</v>
      </c>
      <c r="M16" s="91">
        <f t="shared" si="4"/>
        <v>0</v>
      </c>
      <c r="N16" s="91">
        <f t="shared" si="4"/>
        <v>0</v>
      </c>
      <c r="O16" s="87"/>
    </row>
    <row r="17" spans="1:15" ht="16" customHeight="1" x14ac:dyDescent="0.25">
      <c r="A17" s="198"/>
      <c r="B17" s="88"/>
      <c r="C17" s="88"/>
      <c r="D17" s="88"/>
      <c r="E17" s="88"/>
      <c r="F17" s="88"/>
      <c r="G17" s="88"/>
      <c r="H17" s="88"/>
      <c r="I17" s="88"/>
      <c r="J17" s="88"/>
      <c r="K17" s="88"/>
      <c r="L17" s="88"/>
      <c r="M17" s="88"/>
      <c r="N17" s="88"/>
      <c r="O17" s="88"/>
    </row>
    <row r="18" spans="1:15" ht="16" customHeight="1" x14ac:dyDescent="0.25">
      <c r="A18" s="195" t="s">
        <v>57</v>
      </c>
      <c r="B18" s="88"/>
      <c r="C18" s="88"/>
      <c r="D18" s="88"/>
      <c r="E18" s="88"/>
      <c r="F18" s="88"/>
      <c r="G18" s="88"/>
      <c r="H18" s="88"/>
      <c r="I18" s="88"/>
      <c r="J18" s="88"/>
      <c r="K18" s="88"/>
      <c r="L18" s="88"/>
      <c r="M18" s="88"/>
      <c r="N18" s="88"/>
      <c r="O18" s="88"/>
    </row>
    <row r="19" spans="1:15" ht="16" customHeight="1" x14ac:dyDescent="0.25">
      <c r="A19" s="195" t="s">
        <v>59</v>
      </c>
      <c r="B19" s="88"/>
      <c r="C19" s="88"/>
      <c r="D19" s="88"/>
      <c r="E19" s="88"/>
      <c r="F19" s="88"/>
      <c r="G19" s="88"/>
      <c r="H19" s="88"/>
      <c r="I19" s="88"/>
      <c r="J19" s="88"/>
      <c r="K19" s="88"/>
      <c r="L19" s="88"/>
      <c r="M19" s="88"/>
      <c r="N19" s="88"/>
      <c r="O19" s="88"/>
    </row>
    <row r="20" spans="1:15" ht="16" customHeight="1" x14ac:dyDescent="0.25">
      <c r="A20" s="200" t="str">
        <f>'START-UP EXPENSES BUDGET'!A4</f>
        <v>Accounting</v>
      </c>
      <c r="B20" s="88">
        <f>'START-UP EXPENSES BUDGET'!B4</f>
        <v>0</v>
      </c>
      <c r="C20" s="88"/>
      <c r="D20" s="88"/>
      <c r="E20" s="88"/>
      <c r="F20" s="88"/>
      <c r="G20" s="4"/>
      <c r="H20" s="88"/>
      <c r="I20" s="88"/>
      <c r="J20" s="88"/>
      <c r="K20" s="88"/>
      <c r="L20" s="88"/>
      <c r="M20" s="88"/>
      <c r="N20" s="88"/>
      <c r="O20" s="87">
        <f t="shared" ref="O20:O37" si="5">SUM(B20:N20)</f>
        <v>0</v>
      </c>
    </row>
    <row r="21" spans="1:15" ht="16" customHeight="1" x14ac:dyDescent="0.25">
      <c r="A21" s="198" t="str">
        <f>'OPERATING EXPENSES BUDGET'!A6</f>
        <v>Advertising &amp; Promotion</v>
      </c>
      <c r="B21" s="88">
        <f>SUM('START-UP EXPENSES BUDGET'!B6:B10)</f>
        <v>0</v>
      </c>
      <c r="C21" s="87"/>
      <c r="D21" s="87"/>
      <c r="E21" s="87"/>
      <c r="F21" s="87"/>
      <c r="G21" s="4"/>
      <c r="H21" s="87"/>
      <c r="I21" s="87"/>
      <c r="J21" s="87"/>
      <c r="K21" s="87"/>
      <c r="L21" s="87"/>
      <c r="M21" s="87"/>
      <c r="N21" s="87"/>
      <c r="O21" s="88">
        <f t="shared" si="5"/>
        <v>0</v>
      </c>
    </row>
    <row r="22" spans="1:15" ht="16" customHeight="1" x14ac:dyDescent="0.25">
      <c r="A22" s="198" t="str">
        <f>'OPERATING EXPENSES BUDGET'!A7</f>
        <v>Bad Debt</v>
      </c>
      <c r="B22" s="88"/>
      <c r="C22" s="88"/>
      <c r="D22" s="88"/>
      <c r="E22" s="88"/>
      <c r="F22" s="88"/>
      <c r="G22" s="4"/>
      <c r="H22" s="88"/>
      <c r="I22" s="88"/>
      <c r="J22" s="88"/>
      <c r="K22" s="88"/>
      <c r="L22" s="88"/>
      <c r="M22" s="88"/>
      <c r="N22" s="88"/>
      <c r="O22" s="88">
        <f t="shared" si="5"/>
        <v>0</v>
      </c>
    </row>
    <row r="23" spans="1:15" ht="16" customHeight="1" x14ac:dyDescent="0.25">
      <c r="A23" s="198" t="str">
        <f>'OPERATING EXPENSES BUDGET'!A8</f>
        <v>Bank Charges</v>
      </c>
      <c r="B23" s="88">
        <f>'START-UP EXPENSES BUDGET'!B11</f>
        <v>0</v>
      </c>
      <c r="C23" s="88"/>
      <c r="D23" s="88"/>
      <c r="E23" s="88"/>
      <c r="F23" s="88"/>
      <c r="G23" s="4"/>
      <c r="H23" s="88"/>
      <c r="I23" s="88"/>
      <c r="J23" s="88"/>
      <c r="K23" s="88"/>
      <c r="L23" s="88"/>
      <c r="M23" s="88"/>
      <c r="N23" s="88"/>
      <c r="O23" s="88">
        <f t="shared" si="5"/>
        <v>0</v>
      </c>
    </row>
    <row r="24" spans="1:15" ht="16" customHeight="1" x14ac:dyDescent="0.25">
      <c r="A24" s="198" t="str">
        <f>'START-UP EXPENSES BUDGET'!A12</f>
        <v>Building Construction</v>
      </c>
      <c r="B24" s="88">
        <f>'START-UP EXPENSES BUDGET'!B12</f>
        <v>0</v>
      </c>
      <c r="C24" s="88"/>
      <c r="D24" s="88"/>
      <c r="E24" s="88"/>
      <c r="F24" s="88"/>
      <c r="G24" s="4"/>
      <c r="H24" s="88"/>
      <c r="I24" s="88"/>
      <c r="J24" s="88"/>
      <c r="K24" s="88"/>
      <c r="L24" s="88"/>
      <c r="M24" s="88"/>
      <c r="N24" s="88"/>
      <c r="O24" s="88">
        <f t="shared" si="5"/>
        <v>0</v>
      </c>
    </row>
    <row r="25" spans="1:15" ht="16" customHeight="1" x14ac:dyDescent="0.25">
      <c r="A25" s="198" t="str">
        <f>'START-UP EXPENSES BUDGET'!A14</f>
        <v>Computer/Copier</v>
      </c>
      <c r="B25" s="88">
        <f>'START-UP EXPENSES BUDGET'!B14</f>
        <v>0</v>
      </c>
      <c r="C25" s="88"/>
      <c r="D25" s="88"/>
      <c r="E25" s="88"/>
      <c r="F25" s="88"/>
      <c r="G25" s="4"/>
      <c r="H25" s="88"/>
      <c r="I25" s="88"/>
      <c r="J25" s="88"/>
      <c r="K25" s="88"/>
      <c r="L25" s="88"/>
      <c r="M25" s="88"/>
      <c r="N25" s="88"/>
      <c r="O25" s="88">
        <f t="shared" si="5"/>
        <v>0</v>
      </c>
    </row>
    <row r="26" spans="1:15" ht="16" customHeight="1" x14ac:dyDescent="0.25">
      <c r="A26" s="198" t="str">
        <f>'START-UP EXPENSES BUDGET'!A15</f>
        <v>Contract Services</v>
      </c>
      <c r="B26" s="88">
        <f>'START-UP EXPENSES BUDGET'!B15</f>
        <v>0</v>
      </c>
      <c r="C26" s="88"/>
      <c r="D26" s="88"/>
      <c r="E26" s="88"/>
      <c r="F26" s="88"/>
      <c r="G26" s="4"/>
      <c r="H26" s="88"/>
      <c r="I26" s="88"/>
      <c r="J26" s="88"/>
      <c r="K26" s="88"/>
      <c r="L26" s="88"/>
      <c r="M26" s="88"/>
      <c r="N26" s="88"/>
      <c r="O26" s="88">
        <f t="shared" si="5"/>
        <v>0</v>
      </c>
    </row>
    <row r="27" spans="1:15" ht="16" customHeight="1" x14ac:dyDescent="0.25">
      <c r="A27" s="198" t="str">
        <f>'START-UP EXPENSES BUDGET'!A16</f>
        <v>Credit Card Charges</v>
      </c>
      <c r="B27" s="88">
        <f>'START-UP EXPENSES BUDGET'!B16</f>
        <v>0</v>
      </c>
      <c r="C27" s="88"/>
      <c r="D27" s="88"/>
      <c r="E27" s="88"/>
      <c r="F27" s="88"/>
      <c r="G27" s="4"/>
      <c r="H27" s="88"/>
      <c r="I27" s="88"/>
      <c r="J27" s="88"/>
      <c r="K27" s="88"/>
      <c r="L27" s="88"/>
      <c r="M27" s="88"/>
      <c r="N27" s="88"/>
      <c r="O27" s="88">
        <f t="shared" si="5"/>
        <v>0</v>
      </c>
    </row>
    <row r="28" spans="1:15" ht="16" customHeight="1" x14ac:dyDescent="0.25">
      <c r="A28" s="198" t="str">
        <f>'START-UP EXPENSES BUDGET'!A17</f>
        <v>Decorating &amp; Remodeling</v>
      </c>
      <c r="B28" s="88">
        <f>'START-UP EXPENSES BUDGET'!B17</f>
        <v>0</v>
      </c>
      <c r="C28" s="88"/>
      <c r="D28" s="88"/>
      <c r="E28" s="88"/>
      <c r="F28" s="88"/>
      <c r="G28" s="4"/>
      <c r="H28" s="88"/>
      <c r="I28" s="88"/>
      <c r="J28" s="88"/>
      <c r="K28" s="88"/>
      <c r="L28" s="88"/>
      <c r="M28" s="88"/>
      <c r="N28" s="88"/>
      <c r="O28" s="88">
        <f t="shared" si="5"/>
        <v>0</v>
      </c>
    </row>
    <row r="29" spans="1:15" ht="16" customHeight="1" x14ac:dyDescent="0.25">
      <c r="A29" s="198" t="str">
        <f>'START-UP EXPENSES BUDGET'!A18</f>
        <v>Deposits</v>
      </c>
      <c r="B29" s="88">
        <f>'START-UP EXPENSES BUDGET'!B18</f>
        <v>0</v>
      </c>
      <c r="C29" s="88"/>
      <c r="D29" s="88"/>
      <c r="E29" s="88"/>
      <c r="F29" s="88"/>
      <c r="G29" s="4"/>
      <c r="H29" s="88"/>
      <c r="I29" s="88"/>
      <c r="J29" s="88"/>
      <c r="K29" s="88"/>
      <c r="L29" s="88"/>
      <c r="M29" s="88"/>
      <c r="N29" s="88"/>
      <c r="O29" s="88">
        <f t="shared" si="5"/>
        <v>0</v>
      </c>
    </row>
    <row r="30" spans="1:15" ht="16" customHeight="1" x14ac:dyDescent="0.25">
      <c r="A30" s="198" t="str">
        <f>'START-UP EXPENSES BUDGET'!A19</f>
        <v>Dues &amp; Subscriptions</v>
      </c>
      <c r="B30" s="88">
        <f>'START-UP EXPENSES BUDGET'!B19</f>
        <v>0</v>
      </c>
      <c r="C30" s="87"/>
      <c r="D30" s="87"/>
      <c r="E30" s="87"/>
      <c r="F30" s="87"/>
      <c r="G30" s="4"/>
      <c r="H30" s="87"/>
      <c r="I30" s="87"/>
      <c r="J30" s="87"/>
      <c r="K30" s="87"/>
      <c r="L30" s="87"/>
      <c r="M30" s="87"/>
      <c r="N30" s="87"/>
      <c r="O30" s="88">
        <f t="shared" si="5"/>
        <v>0</v>
      </c>
    </row>
    <row r="31" spans="1:15" ht="16" customHeight="1" x14ac:dyDescent="0.25">
      <c r="A31" s="198" t="str">
        <f>'START-UP EXPENSES BUDGET'!A28</f>
        <v>Insurance</v>
      </c>
      <c r="B31" s="88">
        <f>'START-UP EXPENSES BUDGET'!B28</f>
        <v>0</v>
      </c>
      <c r="C31" s="88"/>
      <c r="D31" s="88"/>
      <c r="E31" s="88"/>
      <c r="F31" s="88"/>
      <c r="G31" s="4"/>
      <c r="H31" s="88"/>
      <c r="I31" s="88"/>
      <c r="J31" s="88"/>
      <c r="K31" s="88"/>
      <c r="L31" s="88"/>
      <c r="M31" s="88"/>
      <c r="N31" s="88"/>
      <c r="O31" s="88">
        <f t="shared" si="5"/>
        <v>0</v>
      </c>
    </row>
    <row r="32" spans="1:15" ht="16" customHeight="1" x14ac:dyDescent="0.25">
      <c r="A32" s="198" t="str">
        <f>'OPERATING EXPENSES BUDGET'!A14</f>
        <v>Interest on Loan</v>
      </c>
      <c r="B32" s="88"/>
      <c r="C32" s="88" t="str">
        <f>'Loan Amortization'!G12</f>
        <v/>
      </c>
      <c r="D32" s="88" t="str">
        <f>'Loan Amortization'!G13</f>
        <v/>
      </c>
      <c r="E32" s="88" t="str">
        <f>'Loan Amortization'!G14</f>
        <v/>
      </c>
      <c r="F32" s="88" t="str">
        <f>'Loan Amortization'!G15</f>
        <v/>
      </c>
      <c r="G32" s="88" t="str">
        <f>'Loan Amortization'!G16</f>
        <v/>
      </c>
      <c r="H32" s="88" t="str">
        <f>'Loan Amortization'!G17</f>
        <v/>
      </c>
      <c r="I32" s="88" t="str">
        <f>'Loan Amortization'!G18</f>
        <v/>
      </c>
      <c r="J32" s="88" t="str">
        <f>'Loan Amortization'!G19</f>
        <v/>
      </c>
      <c r="K32" s="88" t="str">
        <f>'Loan Amortization'!G20</f>
        <v/>
      </c>
      <c r="L32" s="88" t="str">
        <f>'Loan Amortization'!G21</f>
        <v/>
      </c>
      <c r="M32" s="88" t="str">
        <f>'Loan Amortization'!G22</f>
        <v/>
      </c>
      <c r="N32" s="88" t="str">
        <f>'Loan Amortization'!G23</f>
        <v/>
      </c>
      <c r="O32" s="88">
        <f t="shared" si="5"/>
        <v>0</v>
      </c>
    </row>
    <row r="33" spans="1:15" ht="16" customHeight="1" x14ac:dyDescent="0.25">
      <c r="A33" s="198" t="str">
        <f>'START-UP EXPENSES BUDGET'!A29</f>
        <v>Interest, Other</v>
      </c>
      <c r="B33" s="88">
        <f>'START-UP EXPENSES BUDGET'!B29</f>
        <v>0</v>
      </c>
      <c r="C33" s="88"/>
      <c r="D33" s="88"/>
      <c r="E33" s="88"/>
      <c r="F33" s="88"/>
      <c r="G33" s="4"/>
      <c r="H33" s="88"/>
      <c r="I33" s="88"/>
      <c r="J33" s="88"/>
      <c r="K33" s="88"/>
      <c r="L33" s="88"/>
      <c r="M33" s="88"/>
      <c r="N33" s="88"/>
      <c r="O33" s="88">
        <f t="shared" si="5"/>
        <v>0</v>
      </c>
    </row>
    <row r="34" spans="1:15" ht="16" customHeight="1" x14ac:dyDescent="0.25">
      <c r="A34" s="198" t="str">
        <f>'START-UP EXPENSES BUDGET'!A30</f>
        <v>Inventory/Raw Materials</v>
      </c>
      <c r="B34" s="88">
        <f>'START-UP EXPENSES BUDGET'!B30</f>
        <v>0</v>
      </c>
      <c r="C34" s="88"/>
      <c r="D34" s="88"/>
      <c r="E34" s="88"/>
      <c r="F34" s="88"/>
      <c r="G34" s="4"/>
      <c r="H34" s="88"/>
      <c r="I34" s="88"/>
      <c r="J34" s="88"/>
      <c r="K34" s="88"/>
      <c r="L34" s="88"/>
      <c r="M34" s="88"/>
      <c r="N34" s="88"/>
      <c r="O34" s="88">
        <f t="shared" si="5"/>
        <v>0</v>
      </c>
    </row>
    <row r="35" spans="1:15" ht="16" customHeight="1" x14ac:dyDescent="0.25">
      <c r="A35" s="198" t="str">
        <f>'START-UP EXPENSES BUDGET'!A31</f>
        <v>Legal Fees</v>
      </c>
      <c r="B35" s="88">
        <f>'START-UP EXPENSES BUDGET'!B31</f>
        <v>0</v>
      </c>
      <c r="C35" s="88"/>
      <c r="D35" s="88"/>
      <c r="E35" s="88"/>
      <c r="F35" s="88"/>
      <c r="G35" s="4"/>
      <c r="H35" s="88"/>
      <c r="I35" s="88"/>
      <c r="J35" s="88"/>
      <c r="K35" s="88"/>
      <c r="L35" s="88"/>
      <c r="M35" s="88"/>
      <c r="N35" s="88"/>
      <c r="O35" s="88">
        <f t="shared" si="5"/>
        <v>0</v>
      </c>
    </row>
    <row r="36" spans="1:15" ht="16" customHeight="1" x14ac:dyDescent="0.25">
      <c r="A36" s="198" t="str">
        <f>'START-UP EXPENSES BUDGET'!A32</f>
        <v>Licenses &amp; Permits</v>
      </c>
      <c r="B36" s="88">
        <f>'START-UP EXPENSES BUDGET'!B32</f>
        <v>0</v>
      </c>
      <c r="C36" s="88"/>
      <c r="D36" s="88"/>
      <c r="E36" s="88"/>
      <c r="F36" s="88"/>
      <c r="G36" s="4"/>
      <c r="H36" s="88"/>
      <c r="I36" s="88"/>
      <c r="J36" s="88"/>
      <c r="K36" s="88"/>
      <c r="L36" s="88"/>
      <c r="M36" s="88"/>
      <c r="N36" s="88"/>
      <c r="O36" s="88">
        <f t="shared" si="5"/>
        <v>0</v>
      </c>
    </row>
    <row r="37" spans="1:15" ht="16" customHeight="1" x14ac:dyDescent="0.25">
      <c r="A37" s="198" t="str">
        <f>'START-UP EXPENSES BUDGET'!A33</f>
        <v>Maintenance &amp; Repairs</v>
      </c>
      <c r="B37" s="88">
        <f>'START-UP EXPENSES BUDGET'!B33</f>
        <v>0</v>
      </c>
      <c r="C37" s="88"/>
      <c r="D37" s="88"/>
      <c r="E37" s="88"/>
      <c r="F37" s="88"/>
      <c r="G37" s="4"/>
      <c r="H37" s="88"/>
      <c r="I37" s="88"/>
      <c r="J37" s="88"/>
      <c r="K37" s="88"/>
      <c r="L37" s="88"/>
      <c r="M37" s="88"/>
      <c r="N37" s="88"/>
      <c r="O37" s="88">
        <f t="shared" si="5"/>
        <v>0</v>
      </c>
    </row>
    <row r="38" spans="1:15" ht="16" customHeight="1" x14ac:dyDescent="0.25">
      <c r="A38" s="198" t="str">
        <f>'OPERATING EXPENSES BUDGET'!A20</f>
        <v>Payroll Expenses</v>
      </c>
      <c r="B38" s="88"/>
      <c r="C38" s="88"/>
      <c r="D38" s="88"/>
      <c r="E38" s="88"/>
      <c r="F38" s="88"/>
      <c r="G38" s="4"/>
      <c r="H38" s="88"/>
      <c r="I38" s="88"/>
      <c r="J38" s="88"/>
      <c r="K38" s="88"/>
      <c r="L38" s="88"/>
      <c r="M38" s="88"/>
      <c r="N38" s="88"/>
      <c r="O38" s="88"/>
    </row>
    <row r="39" spans="1:15" ht="16" customHeight="1" x14ac:dyDescent="0.25">
      <c r="A39" s="198" t="str">
        <f>'OPERATING EXPENSES BUDGET'!A21</f>
        <v xml:space="preserve">   Salaries &amp; Wages</v>
      </c>
      <c r="B39" s="88">
        <f>'START-UP EXPENSES BUDGET'!B35</f>
        <v>0</v>
      </c>
      <c r="C39" s="88"/>
      <c r="D39" s="88"/>
      <c r="E39" s="88"/>
      <c r="F39" s="88"/>
      <c r="G39" s="4"/>
      <c r="H39" s="88"/>
      <c r="I39" s="88"/>
      <c r="J39" s="88"/>
      <c r="K39" s="88"/>
      <c r="L39" s="88"/>
      <c r="M39" s="88"/>
      <c r="N39" s="88"/>
      <c r="O39" s="88">
        <f t="shared" ref="O39:O47" si="6">SUM(B39:N39)</f>
        <v>0</v>
      </c>
    </row>
    <row r="40" spans="1:15" ht="16" customHeight="1" x14ac:dyDescent="0.25">
      <c r="A40" s="198" t="str">
        <f>'OPERATING EXPENSES BUDGET'!A22</f>
        <v xml:space="preserve">   Payroll Taxes</v>
      </c>
      <c r="B40" s="88">
        <f>'START-UP EXPENSES BUDGET'!B36</f>
        <v>0</v>
      </c>
      <c r="C40" s="88"/>
      <c r="D40" s="88"/>
      <c r="E40" s="88"/>
      <c r="F40" s="88"/>
      <c r="G40" s="4"/>
      <c r="H40" s="88"/>
      <c r="I40" s="88"/>
      <c r="J40" s="88"/>
      <c r="K40" s="88"/>
      <c r="L40" s="88"/>
      <c r="M40" s="88"/>
      <c r="N40" s="88"/>
      <c r="O40" s="88">
        <f t="shared" si="6"/>
        <v>0</v>
      </c>
    </row>
    <row r="41" spans="1:15" ht="16" customHeight="1" x14ac:dyDescent="0.25">
      <c r="A41" s="198" t="str">
        <f>'OPERATING EXPENSES BUDGET'!A23</f>
        <v xml:space="preserve">   Employee Benefits</v>
      </c>
      <c r="B41" s="88">
        <f>'START-UP EXPENSES BUDGET'!B37</f>
        <v>0</v>
      </c>
      <c r="C41" s="88"/>
      <c r="D41" s="88"/>
      <c r="E41" s="88"/>
      <c r="F41" s="88"/>
      <c r="G41" s="4"/>
      <c r="H41" s="88"/>
      <c r="I41" s="88"/>
      <c r="J41" s="88"/>
      <c r="K41" s="88"/>
      <c r="L41" s="88"/>
      <c r="M41" s="88"/>
      <c r="N41" s="88"/>
      <c r="O41" s="88">
        <f t="shared" si="6"/>
        <v>0</v>
      </c>
    </row>
    <row r="42" spans="1:15" ht="16" customHeight="1" x14ac:dyDescent="0.25">
      <c r="A42" s="198" t="str">
        <f>'START-UP EXPENSES BUDGET'!A38</f>
        <v>Personnel Recruitment Costs</v>
      </c>
      <c r="B42" s="88">
        <f>'START-UP EXPENSES BUDGET'!B38</f>
        <v>0</v>
      </c>
      <c r="C42" s="88"/>
      <c r="D42" s="88"/>
      <c r="E42" s="88"/>
      <c r="F42" s="88"/>
      <c r="G42" s="4"/>
      <c r="H42" s="88"/>
      <c r="I42" s="88"/>
      <c r="J42" s="88"/>
      <c r="K42" s="88"/>
      <c r="L42" s="88"/>
      <c r="M42" s="88"/>
      <c r="N42" s="88"/>
      <c r="O42" s="88">
        <f t="shared" si="6"/>
        <v>0</v>
      </c>
    </row>
    <row r="43" spans="1:15" ht="16" customHeight="1" x14ac:dyDescent="0.25">
      <c r="A43" s="198" t="str">
        <f>'START-UP EXPENSES BUDGET'!A39</f>
        <v>Personnel Training Costs</v>
      </c>
      <c r="B43" s="88">
        <f>'START-UP EXPENSES BUDGET'!B39</f>
        <v>0</v>
      </c>
      <c r="C43" s="88"/>
      <c r="D43" s="88"/>
      <c r="E43" s="88"/>
      <c r="F43" s="88"/>
      <c r="G43" s="4"/>
      <c r="H43" s="88"/>
      <c r="I43" s="88"/>
      <c r="J43" s="88"/>
      <c r="K43" s="88"/>
      <c r="L43" s="88"/>
      <c r="M43" s="88"/>
      <c r="N43" s="88"/>
      <c r="O43" s="88">
        <f t="shared" si="6"/>
        <v>0</v>
      </c>
    </row>
    <row r="44" spans="1:15" ht="16" customHeight="1" x14ac:dyDescent="0.25">
      <c r="A44" s="198" t="str">
        <f>'START-UP EXPENSES BUDGET'!A40</f>
        <v>Postage &amp; Shipping</v>
      </c>
      <c r="B44" s="88">
        <f>'START-UP EXPENSES BUDGET'!B40</f>
        <v>0</v>
      </c>
      <c r="C44" s="88"/>
      <c r="D44" s="88"/>
      <c r="E44" s="88"/>
      <c r="F44" s="88"/>
      <c r="G44" s="4"/>
      <c r="H44" s="88"/>
      <c r="I44" s="88"/>
      <c r="J44" s="88"/>
      <c r="K44" s="88"/>
      <c r="L44" s="88"/>
      <c r="M44" s="88"/>
      <c r="N44" s="88"/>
      <c r="O44" s="88">
        <f t="shared" si="6"/>
        <v>0</v>
      </c>
    </row>
    <row r="45" spans="1:15" ht="16" customHeight="1" x14ac:dyDescent="0.25">
      <c r="A45" s="198" t="str">
        <f>'OPERATING EXPENSES BUDGET'!A25</f>
        <v>Printing</v>
      </c>
      <c r="B45" s="88">
        <f>'START-UP EXPENSES BUDGET'!B41</f>
        <v>0</v>
      </c>
      <c r="C45" s="88"/>
      <c r="D45" s="88"/>
      <c r="E45" s="88"/>
      <c r="F45" s="88"/>
      <c r="G45" s="4"/>
      <c r="H45" s="88"/>
      <c r="I45" s="88"/>
      <c r="J45" s="88"/>
      <c r="K45" s="88"/>
      <c r="L45" s="88"/>
      <c r="M45" s="88"/>
      <c r="N45" s="88"/>
      <c r="O45" s="88">
        <f t="shared" si="6"/>
        <v>0</v>
      </c>
    </row>
    <row r="46" spans="1:15" ht="16" customHeight="1" x14ac:dyDescent="0.25">
      <c r="A46" s="198" t="str">
        <f>'START-UP EXPENSES BUDGET'!A42</f>
        <v>Professional Fees, Other</v>
      </c>
      <c r="B46" s="88">
        <f>'START-UP EXPENSES BUDGET'!B42</f>
        <v>0</v>
      </c>
      <c r="C46" s="88"/>
      <c r="D46" s="88"/>
      <c r="E46" s="88"/>
      <c r="F46" s="88"/>
      <c r="G46" s="4"/>
      <c r="H46" s="88"/>
      <c r="I46" s="88"/>
      <c r="J46" s="88"/>
      <c r="K46" s="88"/>
      <c r="L46" s="88"/>
      <c r="M46" s="88"/>
      <c r="N46" s="88"/>
      <c r="O46" s="88">
        <f t="shared" si="6"/>
        <v>0</v>
      </c>
    </row>
    <row r="47" spans="1:15" ht="16" customHeight="1" x14ac:dyDescent="0.25">
      <c r="A47" s="198" t="str">
        <f>'START-UP EXPENSES BUDGET'!A43</f>
        <v>Rent</v>
      </c>
      <c r="B47" s="88">
        <f>'START-UP EXPENSES BUDGET'!B43</f>
        <v>0</v>
      </c>
      <c r="C47" s="88"/>
      <c r="D47" s="88"/>
      <c r="E47" s="88"/>
      <c r="F47" s="88"/>
      <c r="G47" s="4"/>
      <c r="H47" s="88"/>
      <c r="I47" s="88"/>
      <c r="J47" s="88"/>
      <c r="K47" s="88"/>
      <c r="L47" s="88"/>
      <c r="M47" s="88"/>
      <c r="N47" s="88"/>
      <c r="O47" s="88">
        <f t="shared" si="6"/>
        <v>0</v>
      </c>
    </row>
    <row r="48" spans="1:15" ht="16" customHeight="1" x14ac:dyDescent="0.25">
      <c r="A48" s="198" t="str">
        <f>'START-UP EXPENSES BUDGET'!A44</f>
        <v>Supplies (Office &amp; Operating)</v>
      </c>
      <c r="B48" s="88">
        <f>'START-UP EXPENSES BUDGET'!B44</f>
        <v>0</v>
      </c>
      <c r="C48" s="88"/>
      <c r="D48" s="88"/>
      <c r="E48" s="88"/>
      <c r="F48" s="88"/>
      <c r="G48" s="88"/>
      <c r="H48" s="88"/>
      <c r="I48" s="88"/>
      <c r="J48" s="88"/>
      <c r="K48" s="88"/>
      <c r="L48" s="88"/>
      <c r="M48" s="88"/>
      <c r="N48" s="88"/>
      <c r="O48" s="88">
        <f t="shared" ref="O48:O53" si="7">SUM(B48:N48)</f>
        <v>0</v>
      </c>
    </row>
    <row r="49" spans="1:15" ht="16" customHeight="1" x14ac:dyDescent="0.25">
      <c r="A49" s="198" t="str">
        <f>'START-UP EXPENSES BUDGET'!A45</f>
        <v xml:space="preserve">Taxes </v>
      </c>
      <c r="B49" s="88">
        <f>'START-UP EXPENSES BUDGET'!B45</f>
        <v>0</v>
      </c>
      <c r="C49" s="88"/>
      <c r="D49" s="88"/>
      <c r="E49" s="88"/>
      <c r="F49" s="88"/>
      <c r="G49" s="88"/>
      <c r="H49" s="88"/>
      <c r="I49" s="88"/>
      <c r="J49" s="88"/>
      <c r="K49" s="88"/>
      <c r="L49" s="88"/>
      <c r="M49" s="88"/>
      <c r="N49" s="88"/>
      <c r="O49" s="88">
        <f t="shared" si="7"/>
        <v>0</v>
      </c>
    </row>
    <row r="50" spans="1:15" ht="16" customHeight="1" x14ac:dyDescent="0.25">
      <c r="A50" s="198" t="str">
        <f>'START-UP EXPENSES BUDGET'!A46</f>
        <v xml:space="preserve">Telephone/Internet </v>
      </c>
      <c r="B50" s="88">
        <f>'START-UP EXPENSES BUDGET'!B46</f>
        <v>0</v>
      </c>
      <c r="C50" s="88"/>
      <c r="D50" s="88"/>
      <c r="E50" s="88"/>
      <c r="F50" s="88"/>
      <c r="G50" s="88"/>
      <c r="H50" s="88"/>
      <c r="I50" s="88"/>
      <c r="J50" s="88"/>
      <c r="K50" s="88"/>
      <c r="L50" s="88"/>
      <c r="M50" s="88"/>
      <c r="N50" s="88"/>
      <c r="O50" s="88">
        <f t="shared" si="7"/>
        <v>0</v>
      </c>
    </row>
    <row r="51" spans="1:15" ht="16" customHeight="1" x14ac:dyDescent="0.25">
      <c r="A51" s="198" t="str">
        <f>'START-UP EXPENSES BUDGET'!A47</f>
        <v>Travel &amp; Entertainment</v>
      </c>
      <c r="B51" s="88">
        <f>'START-UP EXPENSES BUDGET'!B47</f>
        <v>0</v>
      </c>
      <c r="C51" s="88"/>
      <c r="D51" s="88"/>
      <c r="E51" s="88"/>
      <c r="F51" s="88"/>
      <c r="G51" s="88"/>
      <c r="H51" s="88"/>
      <c r="I51" s="88"/>
      <c r="J51" s="88"/>
      <c r="K51" s="88"/>
      <c r="L51" s="88"/>
      <c r="M51" s="88"/>
      <c r="N51" s="88"/>
      <c r="O51" s="88">
        <f t="shared" si="7"/>
        <v>0</v>
      </c>
    </row>
    <row r="52" spans="1:15" ht="16" customHeight="1" x14ac:dyDescent="0.25">
      <c r="A52" s="198" t="str">
        <f>'START-UP EXPENSES BUDGET'!A48</f>
        <v>Utilities</v>
      </c>
      <c r="B52" s="88">
        <f>'START-UP EXPENSES BUDGET'!B48</f>
        <v>0</v>
      </c>
      <c r="C52" s="88"/>
      <c r="D52" s="88"/>
      <c r="E52" s="88"/>
      <c r="F52" s="88"/>
      <c r="G52" s="88"/>
      <c r="H52" s="88"/>
      <c r="I52" s="88"/>
      <c r="J52" s="88"/>
      <c r="K52" s="88"/>
      <c r="L52" s="88"/>
      <c r="M52" s="88"/>
      <c r="N52" s="88"/>
      <c r="O52" s="88">
        <f t="shared" si="7"/>
        <v>0</v>
      </c>
    </row>
    <row r="53" spans="1:15" ht="16" customHeight="1" x14ac:dyDescent="0.25">
      <c r="A53" s="198" t="str">
        <f>'START-UP EXPENSES BUDGET'!A49</f>
        <v>Vehicle Expenses</v>
      </c>
      <c r="B53" s="88">
        <f>'START-UP EXPENSES BUDGET'!B49</f>
        <v>0</v>
      </c>
      <c r="C53" s="88"/>
      <c r="D53" s="88"/>
      <c r="E53" s="88"/>
      <c r="F53" s="88"/>
      <c r="G53" s="88"/>
      <c r="H53" s="88"/>
      <c r="I53" s="88"/>
      <c r="J53" s="88"/>
      <c r="K53" s="88"/>
      <c r="L53" s="88"/>
      <c r="M53" s="88"/>
      <c r="N53" s="88"/>
      <c r="O53" s="88">
        <f t="shared" si="7"/>
        <v>0</v>
      </c>
    </row>
    <row r="54" spans="1:15" ht="16" customHeight="1" x14ac:dyDescent="0.25">
      <c r="A54" s="198" t="str">
        <f>'START-UP EXPENSES BUDGET'!A51</f>
        <v>Miscellaneous</v>
      </c>
      <c r="B54" s="88">
        <f>'START-UP EXPENSES BUDGET'!B51</f>
        <v>0</v>
      </c>
      <c r="C54" s="87"/>
      <c r="D54" s="87"/>
      <c r="E54" s="87"/>
      <c r="F54" s="87"/>
      <c r="G54" s="87"/>
      <c r="H54" s="87"/>
      <c r="I54" s="87"/>
      <c r="J54" s="87"/>
      <c r="K54" s="87"/>
      <c r="L54" s="87"/>
      <c r="M54" s="87"/>
      <c r="N54" s="87"/>
      <c r="O54" s="88">
        <f t="shared" ref="O54:O60" si="8">SUM(B54:N54)</f>
        <v>0</v>
      </c>
    </row>
    <row r="55" spans="1:15" ht="16" customHeight="1" x14ac:dyDescent="0.25">
      <c r="A55" s="198" t="str">
        <f>'START-UP EXPENSES BUDGET'!A52</f>
        <v>Other</v>
      </c>
      <c r="B55" s="88">
        <f>'START-UP EXPENSES BUDGET'!B52</f>
        <v>0</v>
      </c>
      <c r="C55" s="87"/>
      <c r="D55" s="87"/>
      <c r="E55" s="87"/>
      <c r="F55" s="87"/>
      <c r="G55" s="87"/>
      <c r="H55" s="87"/>
      <c r="I55" s="87"/>
      <c r="J55" s="87"/>
      <c r="K55" s="87"/>
      <c r="L55" s="87"/>
      <c r="M55" s="87"/>
      <c r="N55" s="87"/>
      <c r="O55" s="88">
        <f t="shared" si="8"/>
        <v>0</v>
      </c>
    </row>
    <row r="56" spans="1:15" ht="16" customHeight="1" x14ac:dyDescent="0.25">
      <c r="A56" s="198" t="str">
        <f>'START-UP EXPENSES BUDGET'!A53</f>
        <v>Other</v>
      </c>
      <c r="B56" s="88">
        <f>'START-UP EXPENSES BUDGET'!B53</f>
        <v>0</v>
      </c>
      <c r="C56" s="87"/>
      <c r="D56" s="87"/>
      <c r="E56" s="87"/>
      <c r="F56" s="87"/>
      <c r="G56" s="87"/>
      <c r="H56" s="87"/>
      <c r="I56" s="87"/>
      <c r="J56" s="87"/>
      <c r="K56" s="87"/>
      <c r="L56" s="87"/>
      <c r="M56" s="87"/>
      <c r="N56" s="87"/>
      <c r="O56" s="88">
        <f t="shared" si="8"/>
        <v>0</v>
      </c>
    </row>
    <row r="57" spans="1:15" ht="16" customHeight="1" x14ac:dyDescent="0.25">
      <c r="A57" s="198">
        <f>'START-UP EXPENSES BUDGET'!A54</f>
        <v>0</v>
      </c>
      <c r="B57" s="132">
        <f>'START-UP EXPENSES BUDGET'!B54</f>
        <v>0</v>
      </c>
      <c r="C57" s="130"/>
      <c r="D57" s="130"/>
      <c r="E57" s="130"/>
      <c r="F57" s="130"/>
      <c r="G57" s="130"/>
      <c r="H57" s="130"/>
      <c r="I57" s="130"/>
      <c r="J57" s="130"/>
      <c r="K57" s="130"/>
      <c r="L57" s="130"/>
      <c r="M57" s="130"/>
      <c r="N57" s="130"/>
      <c r="O57" s="88">
        <f t="shared" si="8"/>
        <v>0</v>
      </c>
    </row>
    <row r="58" spans="1:15" ht="16" customHeight="1" x14ac:dyDescent="0.25">
      <c r="A58" s="198">
        <f>'START-UP EXPENSES BUDGET'!A55</f>
        <v>0</v>
      </c>
      <c r="B58" s="132">
        <f>'START-UP EXPENSES BUDGET'!B55</f>
        <v>0</v>
      </c>
      <c r="C58" s="130"/>
      <c r="D58" s="130"/>
      <c r="E58" s="130"/>
      <c r="F58" s="130"/>
      <c r="G58" s="130"/>
      <c r="H58" s="130"/>
      <c r="I58" s="130"/>
      <c r="J58" s="130"/>
      <c r="K58" s="130"/>
      <c r="L58" s="130"/>
      <c r="M58" s="130"/>
      <c r="N58" s="130"/>
      <c r="O58" s="88">
        <f t="shared" si="8"/>
        <v>0</v>
      </c>
    </row>
    <row r="59" spans="1:15" ht="16" customHeight="1" x14ac:dyDescent="0.25">
      <c r="A59" s="198">
        <f>'START-UP EXPENSES BUDGET'!A56</f>
        <v>0</v>
      </c>
      <c r="B59" s="132">
        <f>'START-UP EXPENSES BUDGET'!B56</f>
        <v>0</v>
      </c>
      <c r="C59" s="130"/>
      <c r="D59" s="130"/>
      <c r="E59" s="130"/>
      <c r="F59" s="130"/>
      <c r="G59" s="130"/>
      <c r="H59" s="130"/>
      <c r="I59" s="130"/>
      <c r="J59" s="130"/>
      <c r="K59" s="130"/>
      <c r="L59" s="130"/>
      <c r="M59" s="130"/>
      <c r="N59" s="130"/>
      <c r="O59" s="88">
        <f t="shared" si="8"/>
        <v>0</v>
      </c>
    </row>
    <row r="60" spans="1:15" ht="16" customHeight="1" x14ac:dyDescent="0.25">
      <c r="A60" s="201" t="s">
        <v>166</v>
      </c>
      <c r="B60" s="91">
        <f>SUM(B20:B59)</f>
        <v>0</v>
      </c>
      <c r="C60" s="91">
        <f t="shared" ref="C60:N60" si="9">SUM(C20:C59)</f>
        <v>0</v>
      </c>
      <c r="D60" s="91">
        <f t="shared" si="9"/>
        <v>0</v>
      </c>
      <c r="E60" s="91">
        <f t="shared" si="9"/>
        <v>0</v>
      </c>
      <c r="F60" s="91">
        <f t="shared" si="9"/>
        <v>0</v>
      </c>
      <c r="G60" s="91">
        <f t="shared" si="9"/>
        <v>0</v>
      </c>
      <c r="H60" s="91">
        <f t="shared" si="9"/>
        <v>0</v>
      </c>
      <c r="I60" s="91">
        <f t="shared" si="9"/>
        <v>0</v>
      </c>
      <c r="J60" s="91">
        <f t="shared" si="9"/>
        <v>0</v>
      </c>
      <c r="K60" s="91">
        <f t="shared" si="9"/>
        <v>0</v>
      </c>
      <c r="L60" s="91">
        <f t="shared" si="9"/>
        <v>0</v>
      </c>
      <c r="M60" s="91">
        <f t="shared" si="9"/>
        <v>0</v>
      </c>
      <c r="N60" s="91">
        <f t="shared" si="9"/>
        <v>0</v>
      </c>
      <c r="O60" s="91">
        <f t="shared" si="8"/>
        <v>0</v>
      </c>
    </row>
    <row r="61" spans="1:15" ht="16" customHeight="1" x14ac:dyDescent="0.25">
      <c r="A61" s="198"/>
      <c r="B61" s="88"/>
      <c r="C61" s="88"/>
      <c r="D61" s="88"/>
      <c r="E61" s="88"/>
      <c r="F61" s="88"/>
      <c r="G61" s="88"/>
      <c r="H61" s="88"/>
      <c r="I61" s="88"/>
      <c r="J61" s="88"/>
      <c r="K61" s="88"/>
      <c r="L61" s="88"/>
      <c r="M61" s="88"/>
      <c r="N61" s="88"/>
      <c r="O61" s="88"/>
    </row>
    <row r="62" spans="1:15" ht="16" customHeight="1" x14ac:dyDescent="0.25">
      <c r="A62" s="195" t="s">
        <v>61</v>
      </c>
      <c r="B62" s="87"/>
      <c r="C62" s="87"/>
      <c r="D62" s="87"/>
      <c r="E62" s="87"/>
      <c r="F62" s="87"/>
      <c r="G62" s="87"/>
      <c r="H62" s="87"/>
      <c r="I62" s="87"/>
      <c r="J62" s="87"/>
      <c r="K62" s="87"/>
      <c r="L62" s="87"/>
      <c r="M62" s="87"/>
      <c r="N62" s="87"/>
      <c r="O62" s="88"/>
    </row>
    <row r="63" spans="1:15" ht="16" customHeight="1" x14ac:dyDescent="0.25">
      <c r="A63" s="198" t="s">
        <v>194</v>
      </c>
      <c r="B63" s="88"/>
      <c r="C63" s="87"/>
      <c r="D63" s="87"/>
      <c r="E63" s="87"/>
      <c r="F63" s="87"/>
      <c r="G63" s="87"/>
      <c r="H63" s="87"/>
      <c r="I63" s="87"/>
      <c r="J63" s="87"/>
      <c r="K63" s="87"/>
      <c r="L63" s="87"/>
      <c r="M63" s="87"/>
      <c r="N63" s="87"/>
      <c r="O63" s="87">
        <f t="shared" ref="O63:O68" si="10">SUM(B63:N63)</f>
        <v>0</v>
      </c>
    </row>
    <row r="64" spans="1:15" ht="16" customHeight="1" x14ac:dyDescent="0.25">
      <c r="A64" s="198" t="str">
        <f>'START-UP EXPENSES BUDGET'!A13</f>
        <v>Building Purchase</v>
      </c>
      <c r="B64" s="88">
        <f>'START-UP EXPENSES BUDGET'!B13</f>
        <v>0</v>
      </c>
      <c r="C64" s="87"/>
      <c r="D64" s="87"/>
      <c r="E64" s="87"/>
      <c r="F64" s="87"/>
      <c r="G64" s="87"/>
      <c r="H64" s="87"/>
      <c r="I64" s="87"/>
      <c r="J64" s="87"/>
      <c r="K64" s="87"/>
      <c r="L64" s="87"/>
      <c r="M64" s="87"/>
      <c r="N64" s="87"/>
      <c r="O64" s="87">
        <f t="shared" si="10"/>
        <v>0</v>
      </c>
    </row>
    <row r="65" spans="1:15" ht="16" customHeight="1" x14ac:dyDescent="0.25">
      <c r="A65" s="198" t="str">
        <f>'START-UP EXPENSES BUDGET'!A20</f>
        <v>Furniture, Fixtures &amp; Equipment</v>
      </c>
      <c r="B65" s="88">
        <f>'START-UP EXPENSES BUDGET'!B20+'START-UP EXPENSES BUDGET'!B21+'START-UP EXPENSES BUDGET'!B22+'START-UP EXPENSES BUDGET'!B23+'START-UP EXPENSES BUDGET'!B24+'START-UP EXPENSES BUDGET'!B25+'START-UP EXPENSES BUDGET'!B26+'START-UP EXPENSES BUDGET'!B27</f>
        <v>0</v>
      </c>
      <c r="C65" s="87"/>
      <c r="D65" s="87"/>
      <c r="E65" s="87"/>
      <c r="F65" s="87"/>
      <c r="G65" s="87"/>
      <c r="H65" s="87"/>
      <c r="I65" s="87"/>
      <c r="J65" s="87"/>
      <c r="K65" s="87"/>
      <c r="L65" s="87"/>
      <c r="M65" s="87"/>
      <c r="N65" s="87"/>
      <c r="O65" s="87">
        <f t="shared" si="10"/>
        <v>0</v>
      </c>
    </row>
    <row r="66" spans="1:15" ht="16" customHeight="1" x14ac:dyDescent="0.25">
      <c r="A66" s="198" t="s">
        <v>196</v>
      </c>
      <c r="B66" s="88"/>
      <c r="C66" s="87"/>
      <c r="D66" s="87"/>
      <c r="E66" s="87"/>
      <c r="F66" s="87"/>
      <c r="G66" s="87"/>
      <c r="H66" s="87"/>
      <c r="I66" s="87"/>
      <c r="J66" s="87"/>
      <c r="K66" s="87"/>
      <c r="L66" s="87"/>
      <c r="M66" s="87"/>
      <c r="N66" s="87"/>
      <c r="O66" s="87">
        <f t="shared" si="10"/>
        <v>0</v>
      </c>
    </row>
    <row r="67" spans="1:15" ht="16" customHeight="1" x14ac:dyDescent="0.25">
      <c r="A67" s="198" t="s">
        <v>196</v>
      </c>
      <c r="B67" s="88"/>
      <c r="C67" s="87"/>
      <c r="D67" s="87"/>
      <c r="E67" s="87"/>
      <c r="F67" s="87"/>
      <c r="G67" s="87"/>
      <c r="H67" s="87"/>
      <c r="I67" s="87"/>
      <c r="J67" s="87"/>
      <c r="K67" s="87"/>
      <c r="L67" s="87"/>
      <c r="M67" s="87"/>
      <c r="N67" s="87"/>
      <c r="O67" s="87">
        <f t="shared" si="10"/>
        <v>0</v>
      </c>
    </row>
    <row r="68" spans="1:15" ht="16" customHeight="1" x14ac:dyDescent="0.25">
      <c r="A68" s="198" t="str">
        <f>'START-UP EXPENSES BUDGET'!A50</f>
        <v>Vehicle Purchase</v>
      </c>
      <c r="B68" s="88">
        <f>'START-UP EXPENSES BUDGET'!B50</f>
        <v>0</v>
      </c>
      <c r="C68" s="87"/>
      <c r="D68" s="87"/>
      <c r="E68" s="87"/>
      <c r="F68" s="87"/>
      <c r="G68" s="87"/>
      <c r="H68" s="87"/>
      <c r="I68" s="87"/>
      <c r="J68" s="87"/>
      <c r="K68" s="87"/>
      <c r="L68" s="87"/>
      <c r="M68" s="87"/>
      <c r="N68" s="87"/>
      <c r="O68" s="87">
        <f t="shared" si="10"/>
        <v>0</v>
      </c>
    </row>
    <row r="69" spans="1:15" ht="16" customHeight="1" x14ac:dyDescent="0.25">
      <c r="A69" s="198" t="str">
        <f>'OPERATING EXPENSES BUDGET'!A17</f>
        <v>Loan Principal</v>
      </c>
      <c r="B69" s="130"/>
      <c r="C69" s="132" t="str">
        <f>'Loan Amortization'!H12</f>
        <v/>
      </c>
      <c r="D69" s="132" t="str">
        <f>'Loan Amortization'!F13</f>
        <v/>
      </c>
      <c r="E69" s="132" t="str">
        <f>'Loan Amortization'!F14</f>
        <v/>
      </c>
      <c r="F69" s="132" t="str">
        <f>'Loan Amortization'!F15</f>
        <v/>
      </c>
      <c r="G69" s="132" t="str">
        <f>'Loan Amortization'!F16</f>
        <v/>
      </c>
      <c r="H69" s="132" t="str">
        <f>'Loan Amortization'!F17</f>
        <v/>
      </c>
      <c r="I69" s="132" t="str">
        <f>'Loan Amortization'!F18</f>
        <v/>
      </c>
      <c r="J69" s="132" t="str">
        <f>'Loan Amortization'!F19</f>
        <v/>
      </c>
      <c r="K69" s="132" t="str">
        <f>'Loan Amortization'!F20</f>
        <v/>
      </c>
      <c r="L69" s="132" t="str">
        <f>'Loan Amortization'!F21</f>
        <v/>
      </c>
      <c r="M69" s="132" t="str">
        <f>'Loan Amortization'!F22</f>
        <v/>
      </c>
      <c r="N69" s="132" t="str">
        <f>'Loan Amortization'!F23</f>
        <v/>
      </c>
      <c r="O69" s="87">
        <f>SUM(B69:N69)</f>
        <v>0</v>
      </c>
    </row>
    <row r="70" spans="1:15" ht="16" customHeight="1" x14ac:dyDescent="0.25">
      <c r="A70" s="198" t="str">
        <f>'OPERATING EXPENSES BUDGET'!A19</f>
        <v>Owner Draw</v>
      </c>
      <c r="B70" s="130"/>
      <c r="C70" s="130"/>
      <c r="D70" s="130"/>
      <c r="E70" s="130"/>
      <c r="F70" s="130"/>
      <c r="G70" s="130"/>
      <c r="H70" s="130"/>
      <c r="I70" s="130"/>
      <c r="J70" s="130"/>
      <c r="K70" s="130"/>
      <c r="L70" s="130"/>
      <c r="M70" s="130"/>
      <c r="N70" s="130"/>
      <c r="O70" s="87">
        <f>SUM(B70:N70)</f>
        <v>0</v>
      </c>
    </row>
    <row r="71" spans="1:15" ht="16" customHeight="1" x14ac:dyDescent="0.25">
      <c r="A71" s="196" t="s">
        <v>60</v>
      </c>
      <c r="B71" s="130"/>
      <c r="C71" s="130"/>
      <c r="D71" s="130"/>
      <c r="E71" s="130"/>
      <c r="F71" s="130"/>
      <c r="G71" s="130"/>
      <c r="H71" s="130"/>
      <c r="I71" s="130"/>
      <c r="J71" s="130"/>
      <c r="K71" s="130"/>
      <c r="L71" s="130"/>
      <c r="M71" s="130"/>
      <c r="N71" s="130"/>
      <c r="O71" s="87">
        <f>SUM(B71:N71)</f>
        <v>0</v>
      </c>
    </row>
    <row r="72" spans="1:15" ht="16" customHeight="1" x14ac:dyDescent="0.25">
      <c r="A72" s="197" t="s">
        <v>197</v>
      </c>
      <c r="B72" s="91">
        <f>SUM(B60,B63,B64,B65,B66,B67,B68, B69,B70,B71)</f>
        <v>0</v>
      </c>
      <c r="C72" s="91">
        <f>SUM(C60,C63,C64,C65,C66,C67,C69,C70,C71)</f>
        <v>0</v>
      </c>
      <c r="D72" s="91">
        <f t="shared" ref="D72:N72" si="11">SUM(D60,D63,D64,D65,D66,D67,D69,D70,D71)</f>
        <v>0</v>
      </c>
      <c r="E72" s="91">
        <f t="shared" si="11"/>
        <v>0</v>
      </c>
      <c r="F72" s="91">
        <f t="shared" si="11"/>
        <v>0</v>
      </c>
      <c r="G72" s="91">
        <f t="shared" si="11"/>
        <v>0</v>
      </c>
      <c r="H72" s="91">
        <f t="shared" si="11"/>
        <v>0</v>
      </c>
      <c r="I72" s="91">
        <f t="shared" si="11"/>
        <v>0</v>
      </c>
      <c r="J72" s="91">
        <f t="shared" si="11"/>
        <v>0</v>
      </c>
      <c r="K72" s="91">
        <f t="shared" si="11"/>
        <v>0</v>
      </c>
      <c r="L72" s="91">
        <f t="shared" si="11"/>
        <v>0</v>
      </c>
      <c r="M72" s="91">
        <f t="shared" si="11"/>
        <v>0</v>
      </c>
      <c r="N72" s="91">
        <f t="shared" si="11"/>
        <v>0</v>
      </c>
      <c r="O72" s="134">
        <f>SUM(B72:N72)</f>
        <v>0</v>
      </c>
    </row>
    <row r="73" spans="1:15" ht="16" customHeight="1" x14ac:dyDescent="0.25">
      <c r="A73" s="202"/>
      <c r="B73" s="88"/>
      <c r="C73" s="88"/>
      <c r="D73" s="88"/>
      <c r="E73" s="88"/>
      <c r="F73" s="88"/>
      <c r="G73" s="88"/>
      <c r="H73" s="88"/>
      <c r="I73" s="88"/>
      <c r="J73" s="88"/>
      <c r="K73" s="88"/>
      <c r="L73" s="88"/>
      <c r="M73" s="88"/>
      <c r="N73" s="88"/>
      <c r="O73" s="131"/>
    </row>
    <row r="74" spans="1:15" ht="16" customHeight="1" x14ac:dyDescent="0.2">
      <c r="A74" s="188" t="s">
        <v>198</v>
      </c>
      <c r="B74" s="91">
        <f t="shared" ref="B74:N74" si="12">B16-B72</f>
        <v>0</v>
      </c>
      <c r="C74" s="91">
        <f t="shared" si="12"/>
        <v>0</v>
      </c>
      <c r="D74" s="91">
        <f t="shared" si="12"/>
        <v>0</v>
      </c>
      <c r="E74" s="91">
        <f t="shared" si="12"/>
        <v>0</v>
      </c>
      <c r="F74" s="91">
        <f t="shared" si="12"/>
        <v>0</v>
      </c>
      <c r="G74" s="91">
        <f t="shared" si="12"/>
        <v>0</v>
      </c>
      <c r="H74" s="91">
        <f t="shared" si="12"/>
        <v>0</v>
      </c>
      <c r="I74" s="91">
        <f t="shared" si="12"/>
        <v>0</v>
      </c>
      <c r="J74" s="91">
        <f t="shared" si="12"/>
        <v>0</v>
      </c>
      <c r="K74" s="91">
        <f t="shared" si="12"/>
        <v>0</v>
      </c>
      <c r="L74" s="91">
        <f t="shared" si="12"/>
        <v>0</v>
      </c>
      <c r="M74" s="91">
        <f t="shared" si="12"/>
        <v>0</v>
      </c>
      <c r="N74" s="91">
        <f t="shared" si="12"/>
        <v>0</v>
      </c>
      <c r="O74" s="132"/>
    </row>
    <row r="75" spans="1:15" x14ac:dyDescent="0.2">
      <c r="B75" s="133"/>
      <c r="C75" s="133"/>
      <c r="D75" s="133"/>
      <c r="E75" s="133"/>
      <c r="F75" s="133"/>
      <c r="G75" s="133"/>
      <c r="H75" s="133"/>
      <c r="I75" s="133"/>
      <c r="J75" s="133"/>
      <c r="K75" s="133"/>
      <c r="L75" s="133"/>
      <c r="M75" s="133"/>
      <c r="N75" s="133"/>
      <c r="O75" s="133"/>
    </row>
    <row r="76" spans="1:15" x14ac:dyDescent="0.2">
      <c r="B76" s="133"/>
      <c r="C76" s="133"/>
      <c r="D76" s="133"/>
      <c r="E76" s="133"/>
      <c r="F76" s="133"/>
      <c r="G76" s="133"/>
      <c r="H76" s="133"/>
      <c r="I76" s="133"/>
      <c r="J76" s="133"/>
      <c r="K76" s="133"/>
      <c r="L76" s="133"/>
      <c r="M76" s="133"/>
      <c r="N76" s="133"/>
      <c r="O76" s="133"/>
    </row>
    <row r="77" spans="1:15" x14ac:dyDescent="0.2">
      <c r="B77" s="133"/>
      <c r="C77" s="133"/>
      <c r="D77" s="133"/>
      <c r="E77" s="133"/>
      <c r="F77" s="133"/>
      <c r="G77" s="133"/>
      <c r="H77" s="133"/>
      <c r="I77" s="133"/>
      <c r="J77" s="133"/>
      <c r="K77" s="133"/>
      <c r="L77" s="133"/>
      <c r="M77" s="133"/>
      <c r="N77" s="133"/>
      <c r="O77" s="133"/>
    </row>
    <row r="78" spans="1:15" x14ac:dyDescent="0.2">
      <c r="B78" s="133"/>
      <c r="C78" s="133"/>
      <c r="D78" s="133"/>
      <c r="E78" s="133"/>
      <c r="F78" s="133"/>
      <c r="G78" s="133"/>
      <c r="H78" s="133"/>
      <c r="I78" s="133"/>
      <c r="J78" s="133"/>
      <c r="K78" s="133"/>
      <c r="L78" s="133"/>
      <c r="M78" s="133"/>
      <c r="N78" s="133"/>
      <c r="O78" s="133"/>
    </row>
    <row r="79" spans="1:15" x14ac:dyDescent="0.2">
      <c r="B79" s="133"/>
      <c r="C79" s="133"/>
      <c r="D79" s="133"/>
      <c r="E79" s="133"/>
      <c r="F79" s="133"/>
      <c r="G79" s="133"/>
      <c r="H79" s="133"/>
      <c r="I79" s="133"/>
      <c r="J79" s="133"/>
      <c r="K79" s="133"/>
      <c r="L79" s="133"/>
      <c r="M79" s="133"/>
      <c r="N79" s="133"/>
      <c r="O79" s="133"/>
    </row>
  </sheetData>
  <phoneticPr fontId="22" type="noConversion"/>
  <printOptions horizontalCentered="1" verticalCentered="1"/>
  <pageMargins left="0.25" right="0.25" top="0.5" bottom="0.5" header="0.05" footer="0.05"/>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78"/>
  <sheetViews>
    <sheetView workbookViewId="0"/>
  </sheetViews>
  <sheetFormatPr baseColWidth="10" defaultColWidth="8.83203125" defaultRowHeight="15" x14ac:dyDescent="0.2"/>
  <cols>
    <col min="1" max="1" width="42" customWidth="1"/>
    <col min="2" max="2" width="15.5" customWidth="1"/>
    <col min="3" max="4" width="15.6640625" customWidth="1"/>
  </cols>
  <sheetData>
    <row r="1" spans="1:6" ht="18" customHeight="1" x14ac:dyDescent="0.2">
      <c r="A1" s="61" t="str">
        <f>'START-UP EXPENSES BUDGET'!A1</f>
        <v>(Company Name)</v>
      </c>
      <c r="B1" s="83">
        <f>'START-UP EXPENSES BUDGET'!C1</f>
        <v>0</v>
      </c>
      <c r="C1" s="17" t="s">
        <v>192</v>
      </c>
      <c r="D1" s="61"/>
      <c r="E1" s="62"/>
      <c r="F1" s="62"/>
    </row>
    <row r="2" spans="1:6" ht="18" customHeight="1" x14ac:dyDescent="0.2">
      <c r="A2" s="61"/>
      <c r="B2" s="61"/>
      <c r="C2" s="10"/>
      <c r="D2" s="61"/>
      <c r="E2" s="62"/>
      <c r="F2" s="62"/>
    </row>
    <row r="3" spans="1:6" ht="18" customHeight="1" x14ac:dyDescent="0.2">
      <c r="A3" s="61" t="s">
        <v>172</v>
      </c>
      <c r="B3" s="61"/>
      <c r="C3" s="10"/>
      <c r="D3" s="61"/>
      <c r="E3" s="62"/>
      <c r="F3" s="62"/>
    </row>
    <row r="4" spans="1:6" s="25" customFormat="1" ht="14.25" customHeight="1" x14ac:dyDescent="0.15">
      <c r="A4" s="23"/>
      <c r="B4" s="23"/>
      <c r="C4" s="24"/>
      <c r="D4" s="23"/>
    </row>
    <row r="5" spans="1:6" ht="14.25" customHeight="1" x14ac:dyDescent="0.2">
      <c r="A5" s="18"/>
      <c r="B5" s="19" t="s">
        <v>63</v>
      </c>
      <c r="C5" s="19" t="s">
        <v>64</v>
      </c>
      <c r="D5" s="19" t="s">
        <v>65</v>
      </c>
    </row>
    <row r="6" spans="1:6" ht="14.25" customHeight="1" x14ac:dyDescent="0.2">
      <c r="A6" s="20" t="s">
        <v>49</v>
      </c>
      <c r="B6" s="135">
        <f>'CASH FLOW - YEAR ONE'!B3</f>
        <v>0</v>
      </c>
      <c r="C6" s="135">
        <f>B77</f>
        <v>0</v>
      </c>
      <c r="D6" s="135">
        <f>C77</f>
        <v>0</v>
      </c>
    </row>
    <row r="7" spans="1:6" ht="14.25" customHeight="1" x14ac:dyDescent="0.2">
      <c r="A7" s="20" t="s">
        <v>48</v>
      </c>
      <c r="B7" s="135"/>
      <c r="C7" s="135"/>
      <c r="D7" s="135"/>
    </row>
    <row r="8" spans="1:6" ht="14.25" customHeight="1" x14ac:dyDescent="0.2">
      <c r="A8" s="21" t="str">
        <f>'CASH FLOW - YEAR ONE'!A5</f>
        <v xml:space="preserve">   Cash Sales</v>
      </c>
      <c r="B8" s="135">
        <f>'CASH FLOW - YEAR ONE'!O5</f>
        <v>0</v>
      </c>
      <c r="C8" s="136"/>
      <c r="D8" s="136"/>
    </row>
    <row r="9" spans="1:6" ht="14.25" customHeight="1" x14ac:dyDescent="0.2">
      <c r="A9" s="21" t="str">
        <f>'CASH FLOW - YEAR ONE'!A6</f>
        <v xml:space="preserve">        Product 1</v>
      </c>
      <c r="B9" s="135">
        <f>'CASH FLOW - YEAR ONE'!O6</f>
        <v>0</v>
      </c>
      <c r="C9" s="136"/>
      <c r="D9" s="136"/>
    </row>
    <row r="10" spans="1:6" ht="14.25" customHeight="1" x14ac:dyDescent="0.2">
      <c r="A10" s="21" t="str">
        <f>'CASH FLOW - YEAR ONE'!A7</f>
        <v xml:space="preserve">        Product 2</v>
      </c>
      <c r="B10" s="135">
        <f>'CASH FLOW - YEAR ONE'!O7</f>
        <v>0</v>
      </c>
      <c r="C10" s="136"/>
      <c r="D10" s="136"/>
    </row>
    <row r="11" spans="1:6" ht="14.25" customHeight="1" x14ac:dyDescent="0.2">
      <c r="A11" s="21" t="str">
        <f>'CASH FLOW - YEAR ONE'!A8</f>
        <v xml:space="preserve">        Product 3</v>
      </c>
      <c r="B11" s="135">
        <f>'CASH FLOW - YEAR ONE'!O8</f>
        <v>0</v>
      </c>
      <c r="C11" s="136"/>
      <c r="D11" s="136"/>
    </row>
    <row r="12" spans="1:6" ht="14.25" customHeight="1" x14ac:dyDescent="0.2">
      <c r="A12" s="22" t="s">
        <v>62</v>
      </c>
      <c r="B12" s="137">
        <f>SUM(B8:B11)</f>
        <v>0</v>
      </c>
      <c r="C12" s="137">
        <f>SUM(C8:C11)</f>
        <v>0</v>
      </c>
      <c r="D12" s="137">
        <f>SUM(D8:D11)</f>
        <v>0</v>
      </c>
    </row>
    <row r="13" spans="1:6" ht="14.25" customHeight="1" x14ac:dyDescent="0.2">
      <c r="A13" s="21" t="str">
        <f>'CASH FLOW - YEAR ONE'!A10</f>
        <v xml:space="preserve">   Collections from Accounts Receivable</v>
      </c>
      <c r="B13" s="135">
        <f>'CASH FLOW - YEAR ONE'!O10</f>
        <v>0</v>
      </c>
      <c r="C13" s="136"/>
      <c r="D13" s="136"/>
    </row>
    <row r="14" spans="1:6" ht="14.25" customHeight="1" x14ac:dyDescent="0.2">
      <c r="A14" s="21" t="str">
        <f>'CASH FLOW - YEAR ONE'!A11</f>
        <v xml:space="preserve">   Owner Equity Injected</v>
      </c>
      <c r="B14" s="135">
        <f>'CASH FLOW - YEAR ONE'!O11</f>
        <v>0</v>
      </c>
      <c r="C14" s="136"/>
      <c r="D14" s="136"/>
    </row>
    <row r="15" spans="1:6" ht="14.25" customHeight="1" x14ac:dyDescent="0.2">
      <c r="A15" s="21" t="str">
        <f>'CASH FLOW - YEAR ONE'!A12</f>
        <v xml:space="preserve">   Loans Received</v>
      </c>
      <c r="B15" s="135">
        <f>'CASH FLOW - YEAR ONE'!O12</f>
        <v>0</v>
      </c>
      <c r="C15" s="136"/>
      <c r="D15" s="136"/>
    </row>
    <row r="16" spans="1:6" ht="14.25" customHeight="1" x14ac:dyDescent="0.2">
      <c r="A16" s="21" t="str">
        <f>'CASH FLOW - YEAR ONE'!A13</f>
        <v xml:space="preserve">   Other Cash In (interest, royalties)</v>
      </c>
      <c r="B16" s="135">
        <f>'CASH FLOW - YEAR ONE'!O13</f>
        <v>0</v>
      </c>
      <c r="C16" s="136"/>
      <c r="D16" s="136"/>
    </row>
    <row r="17" spans="1:4" ht="14.25" customHeight="1" x14ac:dyDescent="0.2">
      <c r="A17" s="21" t="str">
        <f>'CASH FLOW - YEAR ONE'!A14</f>
        <v xml:space="preserve">   Other Cash In (receipts from other assets)</v>
      </c>
      <c r="B17" s="138">
        <f>'CASH FLOW - YEAR ONE'!O14</f>
        <v>0</v>
      </c>
      <c r="C17" s="139"/>
      <c r="D17" s="139"/>
    </row>
    <row r="18" spans="1:4" ht="14.25" customHeight="1" x14ac:dyDescent="0.2">
      <c r="A18" s="22" t="s">
        <v>190</v>
      </c>
      <c r="B18" s="137">
        <f>SUM(B12:B17)</f>
        <v>0</v>
      </c>
      <c r="C18" s="137">
        <f>SUM(C12:C17)</f>
        <v>0</v>
      </c>
      <c r="D18" s="137">
        <f>SUM(D12:D17)</f>
        <v>0</v>
      </c>
    </row>
    <row r="19" spans="1:4" ht="14.25" customHeight="1" x14ac:dyDescent="0.2">
      <c r="A19" s="22" t="s">
        <v>191</v>
      </c>
      <c r="B19" s="137">
        <f>SUM(B6+B18)</f>
        <v>0</v>
      </c>
      <c r="C19" s="137">
        <f>SUM(C6+C18)</f>
        <v>0</v>
      </c>
      <c r="D19" s="137">
        <f>SUM(D6+D18)</f>
        <v>0</v>
      </c>
    </row>
    <row r="20" spans="1:4" s="25" customFormat="1" ht="14.25" customHeight="1" x14ac:dyDescent="0.15">
      <c r="A20" s="23"/>
      <c r="B20" s="140"/>
      <c r="C20" s="140"/>
      <c r="D20" s="140"/>
    </row>
    <row r="21" spans="1:4" ht="14.25" customHeight="1" x14ac:dyDescent="0.2">
      <c r="A21" s="20" t="s">
        <v>57</v>
      </c>
      <c r="B21" s="135"/>
      <c r="C21" s="135"/>
      <c r="D21" s="135"/>
    </row>
    <row r="22" spans="1:4" ht="14.25" customHeight="1" x14ac:dyDescent="0.2">
      <c r="A22" s="20" t="s">
        <v>59</v>
      </c>
      <c r="B22" s="135"/>
      <c r="C22" s="135"/>
      <c r="D22" s="135"/>
    </row>
    <row r="23" spans="1:4" ht="14.25" customHeight="1" x14ac:dyDescent="0.2">
      <c r="A23" s="69" t="str">
        <f>'CASH FLOW - YEAR ONE'!A20</f>
        <v>Accounting</v>
      </c>
      <c r="B23" s="135">
        <f>'CASH FLOW - YEAR ONE'!O20</f>
        <v>0</v>
      </c>
      <c r="C23" s="135"/>
      <c r="D23" s="135"/>
    </row>
    <row r="24" spans="1:4" ht="14.25" customHeight="1" x14ac:dyDescent="0.2">
      <c r="A24" s="4" t="str">
        <f>'CASH FLOW - YEAR ONE'!A21</f>
        <v>Advertising &amp; Promotion</v>
      </c>
      <c r="B24" s="135">
        <f>'CASH FLOW - YEAR ONE'!O21</f>
        <v>0</v>
      </c>
      <c r="C24" s="136"/>
      <c r="D24" s="136"/>
    </row>
    <row r="25" spans="1:4" ht="14.25" customHeight="1" x14ac:dyDescent="0.2">
      <c r="A25" s="4" t="str">
        <f>'CASH FLOW - YEAR ONE'!A22</f>
        <v>Bad Debt</v>
      </c>
      <c r="B25" s="135">
        <f>'CASH FLOW - YEAR ONE'!O22</f>
        <v>0</v>
      </c>
      <c r="C25" s="136"/>
      <c r="D25" s="136"/>
    </row>
    <row r="26" spans="1:4" ht="14.25" customHeight="1" x14ac:dyDescent="0.2">
      <c r="A26" s="4" t="str">
        <f>'CASH FLOW - YEAR ONE'!A23</f>
        <v>Bank Charges</v>
      </c>
      <c r="B26" s="135">
        <f>'CASH FLOW - YEAR ONE'!O23</f>
        <v>0</v>
      </c>
      <c r="C26" s="136"/>
      <c r="D26" s="136"/>
    </row>
    <row r="27" spans="1:4" ht="14.25" customHeight="1" x14ac:dyDescent="0.2">
      <c r="A27" s="4" t="str">
        <f>'CASH FLOW - YEAR ONE'!A24</f>
        <v>Building Construction</v>
      </c>
      <c r="B27" s="135">
        <f>'CASH FLOW - YEAR ONE'!O24</f>
        <v>0</v>
      </c>
      <c r="C27" s="136"/>
      <c r="D27" s="136"/>
    </row>
    <row r="28" spans="1:4" ht="14.25" customHeight="1" x14ac:dyDescent="0.2">
      <c r="A28" s="4" t="str">
        <f>'CASH FLOW - YEAR ONE'!A25</f>
        <v>Computer/Copier</v>
      </c>
      <c r="B28" s="135">
        <f>'CASH FLOW - YEAR ONE'!O25</f>
        <v>0</v>
      </c>
      <c r="C28" s="136"/>
      <c r="D28" s="136"/>
    </row>
    <row r="29" spans="1:4" ht="14.25" customHeight="1" x14ac:dyDescent="0.2">
      <c r="A29" s="4" t="str">
        <f>'CASH FLOW - YEAR ONE'!A26</f>
        <v>Contract Services</v>
      </c>
      <c r="B29" s="135">
        <f>'CASH FLOW - YEAR ONE'!O26</f>
        <v>0</v>
      </c>
      <c r="C29" s="136"/>
      <c r="D29" s="136"/>
    </row>
    <row r="30" spans="1:4" ht="14.25" customHeight="1" x14ac:dyDescent="0.2">
      <c r="A30" s="4" t="str">
        <f>'CASH FLOW - YEAR ONE'!A27</f>
        <v>Credit Card Charges</v>
      </c>
      <c r="B30" s="135">
        <f>'CASH FLOW - YEAR ONE'!O27</f>
        <v>0</v>
      </c>
      <c r="C30" s="136"/>
      <c r="D30" s="136"/>
    </row>
    <row r="31" spans="1:4" ht="14.25" customHeight="1" x14ac:dyDescent="0.2">
      <c r="A31" s="4" t="str">
        <f>'CASH FLOW - YEAR ONE'!A28</f>
        <v>Decorating &amp; Remodeling</v>
      </c>
      <c r="B31" s="135">
        <f>'CASH FLOW - YEAR ONE'!O28</f>
        <v>0</v>
      </c>
      <c r="C31" s="136"/>
      <c r="D31" s="136"/>
    </row>
    <row r="32" spans="1:4" ht="14.25" customHeight="1" x14ac:dyDescent="0.2">
      <c r="A32" s="4" t="str">
        <f>'CASH FLOW - YEAR ONE'!A29</f>
        <v>Deposits</v>
      </c>
      <c r="B32" s="135">
        <f>'CASH FLOW - YEAR ONE'!O29</f>
        <v>0</v>
      </c>
      <c r="C32" s="136"/>
      <c r="D32" s="136"/>
    </row>
    <row r="33" spans="1:4" ht="14.25" customHeight="1" x14ac:dyDescent="0.2">
      <c r="A33" s="4" t="str">
        <f>'CASH FLOW - YEAR ONE'!A30</f>
        <v>Dues &amp; Subscriptions</v>
      </c>
      <c r="B33" s="135">
        <f>'CASH FLOW - YEAR ONE'!O30</f>
        <v>0</v>
      </c>
      <c r="C33" s="136"/>
      <c r="D33" s="136"/>
    </row>
    <row r="34" spans="1:4" ht="14.25" customHeight="1" x14ac:dyDescent="0.2">
      <c r="A34" s="4" t="str">
        <f>'CASH FLOW - YEAR ONE'!A31</f>
        <v>Insurance</v>
      </c>
      <c r="B34" s="135">
        <f>'CASH FLOW - YEAR ONE'!O31</f>
        <v>0</v>
      </c>
      <c r="C34" s="136"/>
      <c r="D34" s="136"/>
    </row>
    <row r="35" spans="1:4" ht="14.25" customHeight="1" x14ac:dyDescent="0.2">
      <c r="A35" s="4" t="str">
        <f>'CASH FLOW - YEAR ONE'!A32</f>
        <v>Interest on Loan</v>
      </c>
      <c r="B35" s="135">
        <f>'CASH FLOW - YEAR ONE'!O32</f>
        <v>0</v>
      </c>
      <c r="C35" s="136" t="str">
        <f>'Loan Amortization'!F27</f>
        <v/>
      </c>
      <c r="D35" s="136" t="str">
        <f>'Loan Amortization'!F28</f>
        <v/>
      </c>
    </row>
    <row r="36" spans="1:4" ht="14.25" customHeight="1" x14ac:dyDescent="0.2">
      <c r="A36" s="4" t="str">
        <f>'CASH FLOW - YEAR ONE'!A33</f>
        <v>Interest, Other</v>
      </c>
      <c r="B36" s="135">
        <f>'CASH FLOW - YEAR ONE'!O33</f>
        <v>0</v>
      </c>
      <c r="C36" s="136"/>
      <c r="D36" s="136"/>
    </row>
    <row r="37" spans="1:4" ht="14.25" customHeight="1" x14ac:dyDescent="0.2">
      <c r="A37" s="4" t="str">
        <f>'CASH FLOW - YEAR ONE'!A34</f>
        <v>Inventory/Raw Materials</v>
      </c>
      <c r="B37" s="135">
        <f>'CASH FLOW - YEAR ONE'!O34</f>
        <v>0</v>
      </c>
      <c r="C37" s="136"/>
      <c r="D37" s="136"/>
    </row>
    <row r="38" spans="1:4" ht="14.25" customHeight="1" x14ac:dyDescent="0.2">
      <c r="A38" s="4" t="str">
        <f>'CASH FLOW - YEAR ONE'!A35</f>
        <v>Legal Fees</v>
      </c>
      <c r="B38" s="135">
        <f>'CASH FLOW - YEAR ONE'!O35</f>
        <v>0</v>
      </c>
      <c r="C38" s="136"/>
      <c r="D38" s="136"/>
    </row>
    <row r="39" spans="1:4" ht="14.25" customHeight="1" x14ac:dyDescent="0.2">
      <c r="A39" s="4" t="str">
        <f>'CASH FLOW - YEAR ONE'!A36</f>
        <v>Licenses &amp; Permits</v>
      </c>
      <c r="B39" s="135">
        <f>'CASH FLOW - YEAR ONE'!O36</f>
        <v>0</v>
      </c>
      <c r="C39" s="136"/>
      <c r="D39" s="136"/>
    </row>
    <row r="40" spans="1:4" ht="14.25" customHeight="1" x14ac:dyDescent="0.2">
      <c r="A40" s="4" t="str">
        <f>'CASH FLOW - YEAR ONE'!A37</f>
        <v>Maintenance &amp; Repairs</v>
      </c>
      <c r="B40" s="135">
        <f>'CASH FLOW - YEAR ONE'!O37</f>
        <v>0</v>
      </c>
      <c r="C40" s="136"/>
      <c r="D40" s="136"/>
    </row>
    <row r="41" spans="1:4" ht="14.25" customHeight="1" x14ac:dyDescent="0.2">
      <c r="A41" s="4" t="str">
        <f>'CASH FLOW - YEAR ONE'!A38</f>
        <v>Payroll Expenses</v>
      </c>
      <c r="B41" s="135"/>
      <c r="C41" s="135"/>
      <c r="D41" s="135"/>
    </row>
    <row r="42" spans="1:4" ht="14.25" customHeight="1" x14ac:dyDescent="0.2">
      <c r="A42" s="4" t="str">
        <f>'CASH FLOW - YEAR ONE'!A39</f>
        <v xml:space="preserve">   Salaries &amp; Wages</v>
      </c>
      <c r="B42" s="135">
        <f>'CASH FLOW - YEAR ONE'!O39</f>
        <v>0</v>
      </c>
      <c r="C42" s="136"/>
      <c r="D42" s="136"/>
    </row>
    <row r="43" spans="1:4" ht="14.25" customHeight="1" x14ac:dyDescent="0.2">
      <c r="A43" s="4" t="str">
        <f>'CASH FLOW - YEAR ONE'!A40</f>
        <v xml:space="preserve">   Payroll Taxes</v>
      </c>
      <c r="B43" s="135">
        <f>'CASH FLOW - YEAR ONE'!O40</f>
        <v>0</v>
      </c>
      <c r="C43" s="136"/>
      <c r="D43" s="136"/>
    </row>
    <row r="44" spans="1:4" ht="14.25" customHeight="1" x14ac:dyDescent="0.2">
      <c r="A44" s="4" t="str">
        <f>'CASH FLOW - YEAR ONE'!A41</f>
        <v xml:space="preserve">   Employee Benefits</v>
      </c>
      <c r="B44" s="135">
        <f>'CASH FLOW - YEAR ONE'!O41</f>
        <v>0</v>
      </c>
      <c r="C44" s="136"/>
      <c r="D44" s="136"/>
    </row>
    <row r="45" spans="1:4" ht="14.25" customHeight="1" x14ac:dyDescent="0.2">
      <c r="A45" s="4" t="str">
        <f>'CASH FLOW - YEAR ONE'!A42</f>
        <v>Personnel Recruitment Costs</v>
      </c>
      <c r="B45" s="135">
        <f>'CASH FLOW - YEAR ONE'!O42</f>
        <v>0</v>
      </c>
      <c r="C45" s="136"/>
      <c r="D45" s="136"/>
    </row>
    <row r="46" spans="1:4" ht="14.25" customHeight="1" x14ac:dyDescent="0.2">
      <c r="A46" s="4" t="str">
        <f>'CASH FLOW - YEAR ONE'!A43</f>
        <v>Personnel Training Costs</v>
      </c>
      <c r="B46" s="135">
        <f>'CASH FLOW - YEAR ONE'!O43</f>
        <v>0</v>
      </c>
      <c r="C46" s="136"/>
      <c r="D46" s="136"/>
    </row>
    <row r="47" spans="1:4" ht="14.25" customHeight="1" x14ac:dyDescent="0.2">
      <c r="A47" s="4" t="str">
        <f>'CASH FLOW - YEAR ONE'!A44</f>
        <v>Postage &amp; Shipping</v>
      </c>
      <c r="B47" s="135">
        <f>'CASH FLOW - YEAR ONE'!O44</f>
        <v>0</v>
      </c>
      <c r="C47" s="136"/>
      <c r="D47" s="136"/>
    </row>
    <row r="48" spans="1:4" ht="14.25" customHeight="1" x14ac:dyDescent="0.2">
      <c r="A48" s="4" t="str">
        <f>'CASH FLOW - YEAR ONE'!A45</f>
        <v>Printing</v>
      </c>
      <c r="B48" s="135">
        <f>'CASH FLOW - YEAR ONE'!O45</f>
        <v>0</v>
      </c>
      <c r="C48" s="136"/>
      <c r="D48" s="136"/>
    </row>
    <row r="49" spans="1:4" ht="14.25" customHeight="1" x14ac:dyDescent="0.2">
      <c r="A49" s="4" t="str">
        <f>'CASH FLOW - YEAR ONE'!A46</f>
        <v>Professional Fees, Other</v>
      </c>
      <c r="B49" s="135">
        <f>'CASH FLOW - YEAR ONE'!O46</f>
        <v>0</v>
      </c>
      <c r="C49" s="136"/>
      <c r="D49" s="136"/>
    </row>
    <row r="50" spans="1:4" ht="14.25" customHeight="1" x14ac:dyDescent="0.2">
      <c r="A50" s="4" t="str">
        <f>'CASH FLOW - YEAR ONE'!A47</f>
        <v>Rent</v>
      </c>
      <c r="B50" s="135">
        <f>'CASH FLOW - YEAR ONE'!O47</f>
        <v>0</v>
      </c>
      <c r="C50" s="136"/>
      <c r="D50" s="136"/>
    </row>
    <row r="51" spans="1:4" ht="14.25" customHeight="1" x14ac:dyDescent="0.2">
      <c r="A51" s="4" t="str">
        <f>'CASH FLOW - YEAR ONE'!A48</f>
        <v>Supplies (Office &amp; Operating)</v>
      </c>
      <c r="B51" s="135">
        <f>'CASH FLOW - YEAR ONE'!O48</f>
        <v>0</v>
      </c>
      <c r="C51" s="136"/>
      <c r="D51" s="136"/>
    </row>
    <row r="52" spans="1:4" ht="14.25" customHeight="1" x14ac:dyDescent="0.2">
      <c r="A52" s="4" t="str">
        <f>'CASH FLOW - YEAR ONE'!A49</f>
        <v xml:space="preserve">Taxes </v>
      </c>
      <c r="B52" s="135">
        <f>'CASH FLOW - YEAR ONE'!O49</f>
        <v>0</v>
      </c>
      <c r="C52" s="136"/>
      <c r="D52" s="136"/>
    </row>
    <row r="53" spans="1:4" ht="14.25" customHeight="1" x14ac:dyDescent="0.2">
      <c r="A53" s="4" t="str">
        <f>'CASH FLOW - YEAR ONE'!A50</f>
        <v xml:space="preserve">Telephone/Internet </v>
      </c>
      <c r="B53" s="135">
        <f>'CASH FLOW - YEAR ONE'!O50</f>
        <v>0</v>
      </c>
      <c r="C53" s="136"/>
      <c r="D53" s="136"/>
    </row>
    <row r="54" spans="1:4" ht="14.25" customHeight="1" x14ac:dyDescent="0.2">
      <c r="A54" s="4" t="str">
        <f>'CASH FLOW - YEAR ONE'!A51</f>
        <v>Travel &amp; Entertainment</v>
      </c>
      <c r="B54" s="135">
        <f>'CASH FLOW - YEAR ONE'!O51</f>
        <v>0</v>
      </c>
      <c r="C54" s="136"/>
      <c r="D54" s="136"/>
    </row>
    <row r="55" spans="1:4" ht="14.25" customHeight="1" x14ac:dyDescent="0.2">
      <c r="A55" s="4" t="str">
        <f>'CASH FLOW - YEAR ONE'!A52</f>
        <v>Utilities</v>
      </c>
      <c r="B55" s="135">
        <f>'CASH FLOW - YEAR ONE'!O52</f>
        <v>0</v>
      </c>
      <c r="C55" s="136"/>
      <c r="D55" s="136"/>
    </row>
    <row r="56" spans="1:4" ht="14.25" customHeight="1" x14ac:dyDescent="0.2">
      <c r="A56" s="4" t="str">
        <f>'CASH FLOW - YEAR ONE'!A53</f>
        <v>Vehicle Expenses</v>
      </c>
      <c r="B56" s="135">
        <f>'CASH FLOW - YEAR ONE'!O53</f>
        <v>0</v>
      </c>
      <c r="C56" s="136"/>
      <c r="D56" s="136"/>
    </row>
    <row r="57" spans="1:4" ht="14.25" customHeight="1" x14ac:dyDescent="0.2">
      <c r="A57" s="4" t="str">
        <f>'CASH FLOW - YEAR ONE'!A54</f>
        <v>Miscellaneous</v>
      </c>
      <c r="B57" s="135">
        <f>'CASH FLOW - YEAR ONE'!O54</f>
        <v>0</v>
      </c>
      <c r="C57" s="136"/>
      <c r="D57" s="136"/>
    </row>
    <row r="58" spans="1:4" ht="14.25" customHeight="1" x14ac:dyDescent="0.2">
      <c r="A58" s="4" t="str">
        <f>'CASH FLOW - YEAR ONE'!A55</f>
        <v>Other</v>
      </c>
      <c r="B58" s="135">
        <f>'CASH FLOW - YEAR ONE'!O55</f>
        <v>0</v>
      </c>
      <c r="C58" s="136"/>
      <c r="D58" s="136"/>
    </row>
    <row r="59" spans="1:4" ht="14.25" customHeight="1" x14ac:dyDescent="0.2">
      <c r="A59" s="4" t="str">
        <f>'CASH FLOW - YEAR ONE'!A56</f>
        <v>Other</v>
      </c>
      <c r="B59" s="135">
        <f>'CASH FLOW - YEAR ONE'!O56</f>
        <v>0</v>
      </c>
      <c r="C59" s="136"/>
      <c r="D59" s="136"/>
    </row>
    <row r="60" spans="1:4" ht="14.25" customHeight="1" x14ac:dyDescent="0.2">
      <c r="A60" s="4">
        <f>'CASH FLOW - YEAR ONE'!A57</f>
        <v>0</v>
      </c>
      <c r="B60" s="135">
        <f>'CASH FLOW - YEAR ONE'!O57</f>
        <v>0</v>
      </c>
      <c r="C60" s="136"/>
      <c r="D60" s="136"/>
    </row>
    <row r="61" spans="1:4" ht="14.25" customHeight="1" x14ac:dyDescent="0.2">
      <c r="A61" s="4">
        <f>'CASH FLOW - YEAR ONE'!A58</f>
        <v>0</v>
      </c>
      <c r="B61" s="135">
        <f>'CASH FLOW - YEAR ONE'!O58</f>
        <v>0</v>
      </c>
      <c r="C61" s="136"/>
      <c r="D61" s="136"/>
    </row>
    <row r="62" spans="1:4" ht="14.25" customHeight="1" x14ac:dyDescent="0.2">
      <c r="A62" s="4">
        <f>'CASH FLOW - YEAR ONE'!A59</f>
        <v>0</v>
      </c>
      <c r="B62" s="135">
        <f>'CASH FLOW - YEAR ONE'!O59</f>
        <v>0</v>
      </c>
      <c r="C62" s="136"/>
      <c r="D62" s="136"/>
    </row>
    <row r="63" spans="1:4" ht="14.25" customHeight="1" x14ac:dyDescent="0.2">
      <c r="A63" s="30" t="s">
        <v>166</v>
      </c>
      <c r="B63" s="91">
        <f>SUM(B23:B62)</f>
        <v>0</v>
      </c>
      <c r="C63" s="91">
        <f>SUM(C24:C62)</f>
        <v>0</v>
      </c>
      <c r="D63" s="91">
        <f>SUM(D24:D62)</f>
        <v>0</v>
      </c>
    </row>
    <row r="64" spans="1:4" s="25" customFormat="1" ht="14.25" customHeight="1" x14ac:dyDescent="0.15">
      <c r="A64" s="23"/>
      <c r="B64" s="140"/>
      <c r="C64" s="140"/>
      <c r="D64" s="140"/>
    </row>
    <row r="65" spans="1:4" ht="14.25" customHeight="1" x14ac:dyDescent="0.2">
      <c r="A65" s="20" t="s">
        <v>61</v>
      </c>
      <c r="B65" s="136"/>
      <c r="C65" s="136"/>
      <c r="D65" s="136"/>
    </row>
    <row r="66" spans="1:4" ht="14.25" customHeight="1" x14ac:dyDescent="0.2">
      <c r="A66" s="21" t="str">
        <f>'CASH FLOW - YEAR ONE'!A63</f>
        <v>CAPITAL PURCHASES</v>
      </c>
      <c r="B66" s="135"/>
      <c r="C66" s="135"/>
      <c r="D66" s="135"/>
    </row>
    <row r="67" spans="1:4" ht="14.25" customHeight="1" x14ac:dyDescent="0.2">
      <c r="A67" s="21" t="str">
        <f>'CASH FLOW - YEAR ONE'!A64</f>
        <v>Building Purchase</v>
      </c>
      <c r="B67" s="135">
        <f>'CASH FLOW - YEAR ONE'!O64</f>
        <v>0</v>
      </c>
      <c r="C67" s="135"/>
      <c r="D67" s="135"/>
    </row>
    <row r="68" spans="1:4" ht="14.25" customHeight="1" x14ac:dyDescent="0.2">
      <c r="A68" s="21" t="str">
        <f>'CASH FLOW - YEAR ONE'!A65</f>
        <v>Furniture, Fixtures &amp; Equipment</v>
      </c>
      <c r="B68" s="135">
        <f>'CASH FLOW - YEAR ONE'!O65</f>
        <v>0</v>
      </c>
      <c r="C68" s="136"/>
      <c r="D68" s="136"/>
    </row>
    <row r="69" spans="1:4" ht="14.25" customHeight="1" x14ac:dyDescent="0.2">
      <c r="A69" s="21" t="str">
        <f>'CASH FLOW - YEAR ONE'!A66</f>
        <v>Other Capital Purchase</v>
      </c>
      <c r="B69" s="135">
        <f>'CASH FLOW - YEAR ONE'!O66</f>
        <v>0</v>
      </c>
      <c r="C69" s="136"/>
      <c r="D69" s="136"/>
    </row>
    <row r="70" spans="1:4" ht="14.25" customHeight="1" x14ac:dyDescent="0.2">
      <c r="A70" s="21" t="str">
        <f>'CASH FLOW - YEAR ONE'!A67</f>
        <v>Other Capital Purchase</v>
      </c>
      <c r="B70" s="135">
        <f>'CASH FLOW - YEAR ONE'!O67</f>
        <v>0</v>
      </c>
      <c r="C70" s="136"/>
      <c r="D70" s="136"/>
    </row>
    <row r="71" spans="1:4" ht="14.25" customHeight="1" x14ac:dyDescent="0.2">
      <c r="A71" s="21" t="str">
        <f>'CASH FLOW - YEAR ONE'!A68</f>
        <v>Vehicle Purchase</v>
      </c>
      <c r="B71" s="135">
        <f>'CASH FLOW - YEAR ONE'!O68</f>
        <v>0</v>
      </c>
      <c r="C71" s="136"/>
      <c r="D71" s="136"/>
    </row>
    <row r="72" spans="1:4" ht="14.25" customHeight="1" x14ac:dyDescent="0.2">
      <c r="A72" s="21" t="str">
        <f>'CASH FLOW - YEAR ONE'!A69</f>
        <v>Loan Principal</v>
      </c>
      <c r="B72" s="135">
        <f>'CASH FLOW - YEAR ONE'!O69</f>
        <v>0</v>
      </c>
      <c r="C72" s="136" t="str">
        <f>'Loan Amortization'!E27</f>
        <v/>
      </c>
      <c r="D72" s="136" t="str">
        <f>'Loan Amortization'!E28</f>
        <v/>
      </c>
    </row>
    <row r="73" spans="1:4" ht="14.25" customHeight="1" x14ac:dyDescent="0.2">
      <c r="A73" s="21" t="str">
        <f>'CASH FLOW - YEAR ONE'!A70</f>
        <v>Owner Draw</v>
      </c>
      <c r="B73" s="135">
        <f>'CASH FLOW - YEAR ONE'!O70</f>
        <v>0</v>
      </c>
      <c r="C73" s="136"/>
      <c r="D73" s="136"/>
    </row>
    <row r="74" spans="1:4" ht="14.25" customHeight="1" x14ac:dyDescent="0.2">
      <c r="A74" s="21" t="str">
        <f>'CASH FLOW - YEAR ONE'!A71</f>
        <v>Other</v>
      </c>
      <c r="B74" s="135">
        <f>'CASH FLOW - YEAR ONE'!O71</f>
        <v>0</v>
      </c>
      <c r="C74" s="136"/>
      <c r="D74" s="136"/>
    </row>
    <row r="75" spans="1:4" ht="14.25" customHeight="1" x14ac:dyDescent="0.2">
      <c r="A75" s="22" t="s">
        <v>199</v>
      </c>
      <c r="B75" s="137">
        <f>SUM(B63,B66:B74)</f>
        <v>0</v>
      </c>
      <c r="C75" s="137">
        <f>SUM(C63,C66:C74)</f>
        <v>0</v>
      </c>
      <c r="D75" s="137">
        <f>SUM(D63,D66:D74)</f>
        <v>0</v>
      </c>
    </row>
    <row r="76" spans="1:4" s="25" customFormat="1" ht="14.25" customHeight="1" x14ac:dyDescent="0.15">
      <c r="A76" s="26"/>
      <c r="B76" s="140"/>
      <c r="C76" s="140"/>
      <c r="D76" s="140"/>
    </row>
    <row r="77" spans="1:4" ht="14.25" customHeight="1" x14ac:dyDescent="0.2">
      <c r="A77" s="22" t="s">
        <v>200</v>
      </c>
      <c r="B77" s="137">
        <f>B19-B75</f>
        <v>0</v>
      </c>
      <c r="C77" s="137">
        <f>C19-C75</f>
        <v>0</v>
      </c>
      <c r="D77" s="137">
        <f>D19-D75</f>
        <v>0</v>
      </c>
    </row>
    <row r="78" spans="1:4" ht="14.25" customHeight="1" x14ac:dyDescent="0.2"/>
  </sheetData>
  <sheetProtection sheet="1" objects="1" scenarios="1"/>
  <phoneticPr fontId="22" type="noConversion"/>
  <pageMargins left="0.5" right="0.5" top="0.5" bottom="0.5" header="0.3" footer="0.3"/>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92"/>
  <sheetViews>
    <sheetView workbookViewId="0"/>
  </sheetViews>
  <sheetFormatPr baseColWidth="10" defaultColWidth="8.83203125" defaultRowHeight="15" x14ac:dyDescent="0.2"/>
  <cols>
    <col min="1" max="1" width="37.5" customWidth="1"/>
    <col min="2" max="2" width="15" customWidth="1"/>
    <col min="3" max="3" width="13" customWidth="1"/>
    <col min="4" max="4" width="11" customWidth="1"/>
  </cols>
  <sheetData>
    <row r="1" spans="1:5" ht="19" x14ac:dyDescent="0.25">
      <c r="A1" s="7" t="str">
        <f>'START-UP EXPENSES BUDGET'!A1</f>
        <v>(Company Name)</v>
      </c>
      <c r="B1" s="7"/>
      <c r="C1" s="81">
        <f>'START-UP EXPENSES BUDGET'!C1</f>
        <v>0</v>
      </c>
      <c r="D1" s="4"/>
    </row>
    <row r="2" spans="1:5" ht="24" x14ac:dyDescent="0.3">
      <c r="A2" s="3" t="s">
        <v>66</v>
      </c>
      <c r="B2" s="3" t="s">
        <v>164</v>
      </c>
      <c r="C2" s="4"/>
      <c r="D2" s="4"/>
    </row>
    <row r="3" spans="1:5" ht="24" x14ac:dyDescent="0.3">
      <c r="A3" s="3"/>
      <c r="B3" s="3"/>
      <c r="C3" s="4"/>
      <c r="D3" s="4"/>
    </row>
    <row r="4" spans="1:5" ht="16" x14ac:dyDescent="0.2">
      <c r="A4" s="5" t="s">
        <v>67</v>
      </c>
      <c r="B4" s="28" t="s">
        <v>63</v>
      </c>
      <c r="C4" s="29" t="s">
        <v>168</v>
      </c>
      <c r="D4" s="28" t="s">
        <v>65</v>
      </c>
    </row>
    <row r="5" spans="1:5" s="9" customFormat="1" x14ac:dyDescent="0.2">
      <c r="A5" s="48" t="s">
        <v>157</v>
      </c>
      <c r="B5" s="93">
        <f>'CASH FLOW - YEARS 1 THRU 3'!B8</f>
        <v>0</v>
      </c>
      <c r="C5" s="94">
        <f>'CASH FLOW - YEARS 1 THRU 3'!C8</f>
        <v>0</v>
      </c>
      <c r="D5" s="95">
        <f>'CASH FLOW - YEARS 1 THRU 3'!D8</f>
        <v>0</v>
      </c>
    </row>
    <row r="6" spans="1:5" x14ac:dyDescent="0.2">
      <c r="A6" s="4" t="s">
        <v>68</v>
      </c>
      <c r="B6" s="96">
        <f>'CASH FLOW - YEARS 1 THRU 3'!B9</f>
        <v>0</v>
      </c>
      <c r="C6" s="97">
        <f>'CASH FLOW - YEARS 1 THRU 3'!C9</f>
        <v>0</v>
      </c>
      <c r="D6" s="98">
        <f>'CASH FLOW - YEARS 1 THRU 3'!D9</f>
        <v>0</v>
      </c>
    </row>
    <row r="7" spans="1:5" x14ac:dyDescent="0.2">
      <c r="A7" s="4" t="s">
        <v>69</v>
      </c>
      <c r="B7" s="96">
        <f>'CASH FLOW - YEARS 1 THRU 3'!B10</f>
        <v>0</v>
      </c>
      <c r="C7" s="97">
        <f>'CASH FLOW - YEARS 1 THRU 3'!C10</f>
        <v>0</v>
      </c>
      <c r="D7" s="99">
        <f>'CASH FLOW - YEARS 1 THRU 3'!D10</f>
        <v>0</v>
      </c>
    </row>
    <row r="8" spans="1:5" x14ac:dyDescent="0.2">
      <c r="A8" s="4" t="s">
        <v>70</v>
      </c>
      <c r="B8" s="96">
        <f>'CASH FLOW - YEARS 1 THRU 3'!B11</f>
        <v>0</v>
      </c>
      <c r="C8" s="97">
        <f>'CASH FLOW - YEARS 1 THRU 3'!C11</f>
        <v>0</v>
      </c>
      <c r="D8" s="99">
        <f>'CASH FLOW - YEARS 1 THRU 3'!D11</f>
        <v>0</v>
      </c>
    </row>
    <row r="9" spans="1:5" x14ac:dyDescent="0.2">
      <c r="A9" s="30" t="s">
        <v>71</v>
      </c>
      <c r="B9" s="92">
        <f>SUM(B5:B8)</f>
        <v>0</v>
      </c>
      <c r="C9" s="92">
        <f>SUM(C5:C8)</f>
        <v>0</v>
      </c>
      <c r="D9" s="92">
        <f>SUM(D5:D8)</f>
        <v>0</v>
      </c>
      <c r="E9" s="9"/>
    </row>
    <row r="10" spans="1:5" x14ac:dyDescent="0.2">
      <c r="A10" s="4" t="s">
        <v>72</v>
      </c>
      <c r="B10" s="96"/>
      <c r="C10" s="97"/>
      <c r="D10" s="100"/>
    </row>
    <row r="11" spans="1:5" x14ac:dyDescent="0.2">
      <c r="A11" s="11" t="s">
        <v>89</v>
      </c>
      <c r="B11" s="101">
        <f>SUM(B9-B10)</f>
        <v>0</v>
      </c>
      <c r="C11" s="101">
        <f>SUM(C9-C10)</f>
        <v>0</v>
      </c>
      <c r="D11" s="101">
        <f>SUM(D9-D10)</f>
        <v>0</v>
      </c>
    </row>
    <row r="12" spans="1:5" x14ac:dyDescent="0.2">
      <c r="A12" s="27"/>
      <c r="B12" s="102"/>
      <c r="C12" s="102"/>
      <c r="D12" s="102"/>
      <c r="E12" s="9"/>
    </row>
    <row r="13" spans="1:5" x14ac:dyDescent="0.2">
      <c r="A13" s="11" t="s">
        <v>73</v>
      </c>
      <c r="B13" s="103"/>
      <c r="C13" s="104"/>
      <c r="D13" s="105"/>
    </row>
    <row r="14" spans="1:5" x14ac:dyDescent="0.2">
      <c r="A14" s="17" t="s">
        <v>68</v>
      </c>
      <c r="B14" s="96"/>
      <c r="C14" s="106"/>
      <c r="D14" s="107"/>
      <c r="E14" t="s">
        <v>158</v>
      </c>
    </row>
    <row r="15" spans="1:5" x14ac:dyDescent="0.2">
      <c r="A15" s="4" t="s">
        <v>74</v>
      </c>
      <c r="B15" s="108"/>
      <c r="C15" s="109"/>
      <c r="D15" s="107"/>
      <c r="E15" t="s">
        <v>159</v>
      </c>
    </row>
    <row r="16" spans="1:5" x14ac:dyDescent="0.2">
      <c r="A16" s="4" t="s">
        <v>75</v>
      </c>
      <c r="B16" s="108"/>
      <c r="C16" s="109"/>
      <c r="D16" s="107"/>
      <c r="E16" t="s">
        <v>160</v>
      </c>
    </row>
    <row r="17" spans="1:5" x14ac:dyDescent="0.2">
      <c r="A17" s="4" t="s">
        <v>76</v>
      </c>
      <c r="B17" s="96">
        <f>SUM(B15 + B16)</f>
        <v>0</v>
      </c>
      <c r="C17" s="96">
        <f>SUM(C15 + C16)</f>
        <v>0</v>
      </c>
      <c r="D17" s="96">
        <f>SUM(D15 + D16)</f>
        <v>0</v>
      </c>
      <c r="E17" t="s">
        <v>161</v>
      </c>
    </row>
    <row r="18" spans="1:5" x14ac:dyDescent="0.2">
      <c r="A18" s="4" t="s">
        <v>77</v>
      </c>
      <c r="B18" s="108"/>
      <c r="C18" s="109"/>
      <c r="D18" s="107"/>
    </row>
    <row r="19" spans="1:5" x14ac:dyDescent="0.2">
      <c r="A19" s="30" t="s">
        <v>86</v>
      </c>
      <c r="B19" s="92">
        <f>SUM(B17-B18)</f>
        <v>0</v>
      </c>
      <c r="C19" s="92">
        <f>SUM(C17-C18)</f>
        <v>0</v>
      </c>
      <c r="D19" s="92">
        <f>SUM(D17-D18)</f>
        <v>0</v>
      </c>
    </row>
    <row r="20" spans="1:5" x14ac:dyDescent="0.2">
      <c r="A20" s="17" t="s">
        <v>69</v>
      </c>
      <c r="B20" s="96"/>
      <c r="C20" s="106"/>
      <c r="D20" s="107"/>
    </row>
    <row r="21" spans="1:5" x14ac:dyDescent="0.2">
      <c r="A21" s="4" t="s">
        <v>74</v>
      </c>
      <c r="B21" s="108"/>
      <c r="C21" s="109"/>
      <c r="D21" s="107"/>
    </row>
    <row r="22" spans="1:5" x14ac:dyDescent="0.2">
      <c r="A22" s="4" t="s">
        <v>75</v>
      </c>
      <c r="B22" s="108"/>
      <c r="C22" s="109"/>
      <c r="D22" s="107"/>
    </row>
    <row r="23" spans="1:5" x14ac:dyDescent="0.2">
      <c r="A23" s="4" t="s">
        <v>76</v>
      </c>
      <c r="B23" s="96">
        <f>SUM(B21 + B22)</f>
        <v>0</v>
      </c>
      <c r="C23" s="96">
        <f>SUM(C21 + C22)</f>
        <v>0</v>
      </c>
      <c r="D23" s="96">
        <f>SUM(D21 + D22)</f>
        <v>0</v>
      </c>
    </row>
    <row r="24" spans="1:5" x14ac:dyDescent="0.2">
      <c r="A24" s="4" t="s">
        <v>77</v>
      </c>
      <c r="B24" s="108"/>
      <c r="C24" s="109"/>
      <c r="D24" s="107"/>
    </row>
    <row r="25" spans="1:5" x14ac:dyDescent="0.2">
      <c r="A25" s="30" t="s">
        <v>86</v>
      </c>
      <c r="B25" s="92">
        <f>SUM(B23-B24)</f>
        <v>0</v>
      </c>
      <c r="C25" s="92">
        <f>SUM(C23-C24)</f>
        <v>0</v>
      </c>
      <c r="D25" s="92">
        <f>SUM(D23-D24)</f>
        <v>0</v>
      </c>
    </row>
    <row r="26" spans="1:5" x14ac:dyDescent="0.2">
      <c r="A26" s="17" t="s">
        <v>70</v>
      </c>
      <c r="B26" s="96"/>
      <c r="C26" s="106"/>
      <c r="D26" s="107"/>
    </row>
    <row r="27" spans="1:5" x14ac:dyDescent="0.2">
      <c r="A27" s="4" t="s">
        <v>74</v>
      </c>
      <c r="B27" s="108"/>
      <c r="C27" s="109"/>
      <c r="D27" s="107"/>
    </row>
    <row r="28" spans="1:5" x14ac:dyDescent="0.2">
      <c r="A28" s="4" t="s">
        <v>75</v>
      </c>
      <c r="B28" s="108"/>
      <c r="C28" s="109"/>
      <c r="D28" s="107"/>
    </row>
    <row r="29" spans="1:5" x14ac:dyDescent="0.2">
      <c r="A29" s="4" t="s">
        <v>76</v>
      </c>
      <c r="B29" s="96">
        <f>SUM(B27 + B28)</f>
        <v>0</v>
      </c>
      <c r="C29" s="96">
        <f>SUM(C27 + C28)</f>
        <v>0</v>
      </c>
      <c r="D29" s="96">
        <f>SUM(D27 + D28)</f>
        <v>0</v>
      </c>
    </row>
    <row r="30" spans="1:5" x14ac:dyDescent="0.2">
      <c r="A30" s="4" t="s">
        <v>77</v>
      </c>
      <c r="B30" s="108"/>
      <c r="C30" s="109"/>
      <c r="D30" s="107"/>
    </row>
    <row r="31" spans="1:5" x14ac:dyDescent="0.2">
      <c r="A31" s="30" t="s">
        <v>86</v>
      </c>
      <c r="B31" s="92">
        <f>SUM(B29-B30)</f>
        <v>0</v>
      </c>
      <c r="C31" s="92">
        <f>SUM(C29-C30)</f>
        <v>0</v>
      </c>
      <c r="D31" s="92">
        <f>SUM(D29-D30)</f>
        <v>0</v>
      </c>
    </row>
    <row r="32" spans="1:5" x14ac:dyDescent="0.2">
      <c r="A32" s="4"/>
      <c r="B32" s="96"/>
      <c r="C32" s="106"/>
      <c r="D32" s="107"/>
    </row>
    <row r="33" spans="1:6" x14ac:dyDescent="0.2">
      <c r="A33" s="11" t="s">
        <v>78</v>
      </c>
      <c r="B33" s="101">
        <f>SUM(B19+B25+B31)</f>
        <v>0</v>
      </c>
      <c r="C33" s="101">
        <f>SUM(C19+C25+C31)</f>
        <v>0</v>
      </c>
      <c r="D33" s="101">
        <f>SUM(D19+D25+D31)</f>
        <v>0</v>
      </c>
    </row>
    <row r="34" spans="1:6" x14ac:dyDescent="0.2">
      <c r="A34" s="37"/>
      <c r="B34" s="110"/>
      <c r="C34" s="110"/>
      <c r="D34" s="110"/>
    </row>
    <row r="35" spans="1:6" x14ac:dyDescent="0.2">
      <c r="A35" s="11" t="s">
        <v>88</v>
      </c>
      <c r="B35" s="101">
        <f>SUM(B11-B33)</f>
        <v>0</v>
      </c>
      <c r="C35" s="101">
        <f>SUM(C11-C33)</f>
        <v>0</v>
      </c>
      <c r="D35" s="101">
        <f>SUM(D11-D33)</f>
        <v>0</v>
      </c>
    </row>
    <row r="36" spans="1:6" x14ac:dyDescent="0.2">
      <c r="A36" s="4"/>
      <c r="B36" s="96"/>
      <c r="C36" s="106"/>
      <c r="D36" s="107"/>
    </row>
    <row r="37" spans="1:6" x14ac:dyDescent="0.2">
      <c r="A37" s="11" t="s">
        <v>79</v>
      </c>
      <c r="B37" s="103"/>
      <c r="C37" s="104"/>
      <c r="D37" s="111"/>
    </row>
    <row r="38" spans="1:6" x14ac:dyDescent="0.2">
      <c r="A38" s="75" t="s">
        <v>80</v>
      </c>
      <c r="B38" s="108"/>
      <c r="C38" s="106"/>
      <c r="D38" s="99"/>
    </row>
    <row r="39" spans="1:6" x14ac:dyDescent="0.2">
      <c r="A39" s="4" t="str">
        <f>'CASH FLOW - YEARS 1 THRU 3'!A73</f>
        <v>Owner Draw</v>
      </c>
      <c r="B39" s="97">
        <f>'CASH FLOW - YEARS 1 THRU 3'!B73</f>
        <v>0</v>
      </c>
      <c r="C39" s="97">
        <f>'CASH FLOW - YEARS 1 THRU 3'!C73</f>
        <v>0</v>
      </c>
      <c r="D39" s="99">
        <f>'CASH FLOW - YEARS 1 THRU 3'!D73</f>
        <v>0</v>
      </c>
    </row>
    <row r="40" spans="1:6" x14ac:dyDescent="0.2">
      <c r="A40" s="4" t="str">
        <f>'CASH FLOW - YEARS 1 THRU 3'!A42</f>
        <v xml:space="preserve">   Salaries &amp; Wages</v>
      </c>
      <c r="B40" s="97">
        <f>'CASH FLOW - YEARS 1 THRU 3'!B42</f>
        <v>0</v>
      </c>
      <c r="C40" s="97">
        <f>'CASH FLOW - YEARS 1 THRU 3'!C42</f>
        <v>0</v>
      </c>
      <c r="D40" s="99">
        <f>'CASH FLOW - YEARS 1 THRU 3'!D42</f>
        <v>0</v>
      </c>
    </row>
    <row r="41" spans="1:6" x14ac:dyDescent="0.2">
      <c r="A41" s="4" t="str">
        <f>'CASH FLOW - YEARS 1 THRU 3'!A43</f>
        <v xml:space="preserve">   Payroll Taxes</v>
      </c>
      <c r="B41" s="97">
        <f>'CASH FLOW - YEARS 1 THRU 3'!B43</f>
        <v>0</v>
      </c>
      <c r="C41" s="97">
        <f>'CASH FLOW - YEARS 1 THRU 3'!C43</f>
        <v>0</v>
      </c>
      <c r="D41" s="99">
        <f>'CASH FLOW - YEARS 1 THRU 3'!D43</f>
        <v>0</v>
      </c>
    </row>
    <row r="42" spans="1:6" x14ac:dyDescent="0.2">
      <c r="A42" s="4" t="str">
        <f>'CASH FLOW - YEARS 1 THRU 3'!A44</f>
        <v xml:space="preserve">   Employee Benefits</v>
      </c>
      <c r="B42" s="97">
        <f>'CASH FLOW - YEARS 1 THRU 3'!B44</f>
        <v>0</v>
      </c>
      <c r="C42" s="97">
        <f>'CASH FLOW - YEARS 1 THRU 3'!C44</f>
        <v>0</v>
      </c>
      <c r="D42" s="99">
        <f>'CASH FLOW - YEARS 1 THRU 3'!D44</f>
        <v>0</v>
      </c>
    </row>
    <row r="43" spans="1:6" x14ac:dyDescent="0.2">
      <c r="A43" s="32" t="s">
        <v>82</v>
      </c>
      <c r="B43" s="112">
        <f>SUM(B39:B42)</f>
        <v>0</v>
      </c>
      <c r="C43" s="112">
        <f>SUM(C39:C42)</f>
        <v>0</v>
      </c>
      <c r="D43" s="112">
        <f>SUM(D39:D42)</f>
        <v>0</v>
      </c>
    </row>
    <row r="44" spans="1:6" x14ac:dyDescent="0.2">
      <c r="A44" s="33"/>
      <c r="B44" s="113"/>
      <c r="C44" s="114"/>
      <c r="D44" s="114"/>
    </row>
    <row r="45" spans="1:6" x14ac:dyDescent="0.2">
      <c r="A45" s="74" t="s">
        <v>83</v>
      </c>
      <c r="B45" s="114"/>
      <c r="C45" s="114"/>
      <c r="D45" s="114"/>
    </row>
    <row r="46" spans="1:6" x14ac:dyDescent="0.2">
      <c r="A46" s="34" t="str">
        <f>'CASH FLOW - YEARS 1 THRU 3'!A23</f>
        <v>Accounting</v>
      </c>
      <c r="B46" s="114">
        <f>'CASH FLOW - YEARS 1 THRU 3'!B23</f>
        <v>0</v>
      </c>
      <c r="C46" s="114">
        <f>'CASH FLOW - YEARS 1 THRU 3'!C23</f>
        <v>0</v>
      </c>
      <c r="D46" s="114">
        <f>'CASH FLOW - YEARS 1 THRU 3'!D23</f>
        <v>0</v>
      </c>
    </row>
    <row r="47" spans="1:6" x14ac:dyDescent="0.2">
      <c r="A47" s="34" t="str">
        <f>'CASH FLOW - YEARS 1 THRU 3'!A24</f>
        <v>Advertising &amp; Promotion</v>
      </c>
      <c r="B47" s="114">
        <f>'CASH FLOW - YEARS 1 THRU 3'!B24</f>
        <v>0</v>
      </c>
      <c r="C47" s="114">
        <f>'CASH FLOW - YEARS 1 THRU 3'!C24</f>
        <v>0</v>
      </c>
      <c r="D47" s="114">
        <f>'CASH FLOW - YEARS 1 THRU 3'!D24</f>
        <v>0</v>
      </c>
      <c r="F47" s="67"/>
    </row>
    <row r="48" spans="1:6" x14ac:dyDescent="0.2">
      <c r="A48" s="34" t="str">
        <f>'CASH FLOW - YEARS 1 THRU 3'!A25</f>
        <v>Bad Debt</v>
      </c>
      <c r="B48" s="114">
        <f>'CASH FLOW - YEARS 1 THRU 3'!B25</f>
        <v>0</v>
      </c>
      <c r="C48" s="114">
        <f>'CASH FLOW - YEARS 1 THRU 3'!C25</f>
        <v>0</v>
      </c>
      <c r="D48" s="114">
        <f>'CASH FLOW - YEARS 1 THRU 3'!D25</f>
        <v>0</v>
      </c>
      <c r="F48" s="67"/>
    </row>
    <row r="49" spans="1:6" x14ac:dyDescent="0.2">
      <c r="A49" s="34" t="str">
        <f>'CASH FLOW - YEARS 1 THRU 3'!A26</f>
        <v>Bank Charges</v>
      </c>
      <c r="B49" s="114">
        <f>'CASH FLOW - YEARS 1 THRU 3'!B26</f>
        <v>0</v>
      </c>
      <c r="C49" s="114">
        <f>'CASH FLOW - YEARS 1 THRU 3'!C26</f>
        <v>0</v>
      </c>
      <c r="D49" s="114">
        <f>'CASH FLOW - YEARS 1 THRU 3'!D26</f>
        <v>0</v>
      </c>
      <c r="F49" s="67"/>
    </row>
    <row r="50" spans="1:6" x14ac:dyDescent="0.2">
      <c r="A50" s="34" t="str">
        <f>'CASH FLOW - YEARS 1 THRU 3'!A27</f>
        <v>Building Construction</v>
      </c>
      <c r="B50" s="114">
        <f>'CASH FLOW - YEARS 1 THRU 3'!B27</f>
        <v>0</v>
      </c>
      <c r="C50" s="114">
        <f>'CASH FLOW - YEARS 1 THRU 3'!C27</f>
        <v>0</v>
      </c>
      <c r="D50" s="114">
        <f>'CASH FLOW - YEARS 1 THRU 3'!D27</f>
        <v>0</v>
      </c>
      <c r="F50" s="67"/>
    </row>
    <row r="51" spans="1:6" x14ac:dyDescent="0.2">
      <c r="A51" s="34" t="str">
        <f>'CASH FLOW - YEARS 1 THRU 3'!A28</f>
        <v>Computer/Copier</v>
      </c>
      <c r="B51" s="114">
        <f>'CASH FLOW - YEARS 1 THRU 3'!B28</f>
        <v>0</v>
      </c>
      <c r="C51" s="114">
        <f>'CASH FLOW - YEARS 1 THRU 3'!C28</f>
        <v>0</v>
      </c>
      <c r="D51" s="114">
        <f>'CASH FLOW - YEARS 1 THRU 3'!D28</f>
        <v>0</v>
      </c>
      <c r="F51" s="67"/>
    </row>
    <row r="52" spans="1:6" x14ac:dyDescent="0.2">
      <c r="A52" s="34" t="str">
        <f>'CASH FLOW - YEARS 1 THRU 3'!A29</f>
        <v>Contract Services</v>
      </c>
      <c r="B52" s="114">
        <f>'CASH FLOW - YEARS 1 THRU 3'!B29</f>
        <v>0</v>
      </c>
      <c r="C52" s="114">
        <f>'CASH FLOW - YEARS 1 THRU 3'!C29</f>
        <v>0</v>
      </c>
      <c r="D52" s="114">
        <f>'CASH FLOW - YEARS 1 THRU 3'!D29</f>
        <v>0</v>
      </c>
      <c r="F52" s="67"/>
    </row>
    <row r="53" spans="1:6" x14ac:dyDescent="0.2">
      <c r="A53" s="34" t="str">
        <f>'CASH FLOW - YEARS 1 THRU 3'!A30</f>
        <v>Credit Card Charges</v>
      </c>
      <c r="B53" s="114">
        <f>'CASH FLOW - YEARS 1 THRU 3'!B30</f>
        <v>0</v>
      </c>
      <c r="C53" s="114">
        <f>'CASH FLOW - YEARS 1 THRU 3'!C30</f>
        <v>0</v>
      </c>
      <c r="D53" s="114">
        <f>'CASH FLOW - YEARS 1 THRU 3'!D30</f>
        <v>0</v>
      </c>
      <c r="F53" s="67"/>
    </row>
    <row r="54" spans="1:6" x14ac:dyDescent="0.2">
      <c r="A54" s="34" t="str">
        <f>'CASH FLOW - YEARS 1 THRU 3'!A31</f>
        <v>Decorating &amp; Remodeling</v>
      </c>
      <c r="B54" s="114">
        <f>'CASH FLOW - YEARS 1 THRU 3'!B31</f>
        <v>0</v>
      </c>
      <c r="C54" s="114">
        <f>'CASH FLOW - YEARS 1 THRU 3'!C31</f>
        <v>0</v>
      </c>
      <c r="D54" s="114">
        <f>'CASH FLOW - YEARS 1 THRU 3'!D31</f>
        <v>0</v>
      </c>
      <c r="F54" s="67"/>
    </row>
    <row r="55" spans="1:6" x14ac:dyDescent="0.2">
      <c r="A55" s="34" t="str">
        <f>'CASH FLOW - YEARS 1 THRU 3'!A32</f>
        <v>Deposits</v>
      </c>
      <c r="B55" s="114">
        <f>'CASH FLOW - YEARS 1 THRU 3'!B32</f>
        <v>0</v>
      </c>
      <c r="C55" s="114">
        <f>'CASH FLOW - YEARS 1 THRU 3'!C32</f>
        <v>0</v>
      </c>
      <c r="D55" s="114">
        <f>'CASH FLOW - YEARS 1 THRU 3'!D32</f>
        <v>0</v>
      </c>
      <c r="F55" s="67"/>
    </row>
    <row r="56" spans="1:6" x14ac:dyDescent="0.2">
      <c r="A56" s="34" t="s">
        <v>29</v>
      </c>
      <c r="B56" s="114"/>
      <c r="C56" s="114"/>
      <c r="D56" s="114"/>
      <c r="F56" s="67"/>
    </row>
    <row r="57" spans="1:6" x14ac:dyDescent="0.2">
      <c r="A57" s="34" t="str">
        <f>'CASH FLOW - YEARS 1 THRU 3'!A33</f>
        <v>Dues &amp; Subscriptions</v>
      </c>
      <c r="B57" s="114">
        <f>'CASH FLOW - YEARS 1 THRU 3'!B33</f>
        <v>0</v>
      </c>
      <c r="C57" s="114">
        <f>'CASH FLOW - YEARS 1 THRU 3'!C33</f>
        <v>0</v>
      </c>
      <c r="D57" s="114">
        <f>'CASH FLOW - YEARS 1 THRU 3'!D33</f>
        <v>0</v>
      </c>
      <c r="F57" s="67"/>
    </row>
    <row r="58" spans="1:6" x14ac:dyDescent="0.2">
      <c r="A58" s="34" t="str">
        <f>'CASH FLOW - YEARS 1 THRU 3'!A34</f>
        <v>Insurance</v>
      </c>
      <c r="B58" s="114">
        <f>'CASH FLOW - YEARS 1 THRU 3'!B34</f>
        <v>0</v>
      </c>
      <c r="C58" s="114">
        <f>'CASH FLOW - YEARS 1 THRU 3'!C34</f>
        <v>0</v>
      </c>
      <c r="D58" s="114">
        <f>'CASH FLOW - YEARS 1 THRU 3'!D34</f>
        <v>0</v>
      </c>
      <c r="F58" s="67"/>
    </row>
    <row r="59" spans="1:6" x14ac:dyDescent="0.2">
      <c r="A59" s="34" t="str">
        <f>'CASH FLOW - YEARS 1 THRU 3'!A35</f>
        <v>Interest on Loan</v>
      </c>
      <c r="B59" s="114">
        <f>'CASH FLOW - YEARS 1 THRU 3'!B35</f>
        <v>0</v>
      </c>
      <c r="C59" s="114" t="str">
        <f>'CASH FLOW - YEARS 1 THRU 3'!C35</f>
        <v/>
      </c>
      <c r="D59" s="114" t="str">
        <f>'CASH FLOW - YEARS 1 THRU 3'!D35</f>
        <v/>
      </c>
      <c r="F59" s="67"/>
    </row>
    <row r="60" spans="1:6" x14ac:dyDescent="0.2">
      <c r="A60" s="34" t="str">
        <f>'CASH FLOW - YEARS 1 THRU 3'!A36</f>
        <v>Interest, Other</v>
      </c>
      <c r="B60" s="114">
        <f>'CASH FLOW - YEARS 1 THRU 3'!B36</f>
        <v>0</v>
      </c>
      <c r="C60" s="114">
        <f>'CASH FLOW - YEARS 1 THRU 3'!C36</f>
        <v>0</v>
      </c>
      <c r="D60" s="114">
        <f>'CASH FLOW - YEARS 1 THRU 3'!D36</f>
        <v>0</v>
      </c>
      <c r="F60" s="67"/>
    </row>
    <row r="61" spans="1:6" x14ac:dyDescent="0.2">
      <c r="A61" s="34" t="str">
        <f>'CASH FLOW - YEARS 1 THRU 3'!A38</f>
        <v>Legal Fees</v>
      </c>
      <c r="B61" s="114">
        <f>'CASH FLOW - YEARS 1 THRU 3'!B38</f>
        <v>0</v>
      </c>
      <c r="C61" s="114">
        <f>'CASH FLOW - YEARS 1 THRU 3'!C38</f>
        <v>0</v>
      </c>
      <c r="D61" s="114">
        <f>'CASH FLOW - YEARS 1 THRU 3'!D38</f>
        <v>0</v>
      </c>
      <c r="F61" s="67"/>
    </row>
    <row r="62" spans="1:6" x14ac:dyDescent="0.2">
      <c r="A62" s="34" t="str">
        <f>'CASH FLOW - YEARS 1 THRU 3'!A39</f>
        <v>Licenses &amp; Permits</v>
      </c>
      <c r="B62" s="114">
        <f>'CASH FLOW - YEARS 1 THRU 3'!B39</f>
        <v>0</v>
      </c>
      <c r="C62" s="114">
        <f>'CASH FLOW - YEARS 1 THRU 3'!C39</f>
        <v>0</v>
      </c>
      <c r="D62" s="114">
        <f>'CASH FLOW - YEARS 1 THRU 3'!D39</f>
        <v>0</v>
      </c>
      <c r="F62" s="67"/>
    </row>
    <row r="63" spans="1:6" x14ac:dyDescent="0.2">
      <c r="A63" s="34" t="str">
        <f>'CASH FLOW - YEARS 1 THRU 3'!A40</f>
        <v>Maintenance &amp; Repairs</v>
      </c>
      <c r="B63" s="114">
        <f>'CASH FLOW - YEARS 1 THRU 3'!B40</f>
        <v>0</v>
      </c>
      <c r="C63" s="114">
        <f>'CASH FLOW - YEARS 1 THRU 3'!C40</f>
        <v>0</v>
      </c>
      <c r="D63" s="114">
        <f>'CASH FLOW - YEARS 1 THRU 3'!D40</f>
        <v>0</v>
      </c>
      <c r="F63" s="67"/>
    </row>
    <row r="64" spans="1:6" x14ac:dyDescent="0.2">
      <c r="A64" s="34" t="str">
        <f>'CASH FLOW - YEARS 1 THRU 3'!A45</f>
        <v>Personnel Recruitment Costs</v>
      </c>
      <c r="B64" s="114">
        <f>'CASH FLOW - YEARS 1 THRU 3'!B45</f>
        <v>0</v>
      </c>
      <c r="C64" s="114">
        <f>'CASH FLOW - YEARS 1 THRU 3'!C45</f>
        <v>0</v>
      </c>
      <c r="D64" s="114">
        <f>'CASH FLOW - YEARS 1 THRU 3'!D45</f>
        <v>0</v>
      </c>
      <c r="F64" s="67"/>
    </row>
    <row r="65" spans="1:6" x14ac:dyDescent="0.2">
      <c r="A65" s="34" t="str">
        <f>'CASH FLOW - YEARS 1 THRU 3'!A46</f>
        <v>Personnel Training Costs</v>
      </c>
      <c r="B65" s="114">
        <f>'CASH FLOW - YEARS 1 THRU 3'!B46</f>
        <v>0</v>
      </c>
      <c r="C65" s="114">
        <f>'CASH FLOW - YEARS 1 THRU 3'!C46</f>
        <v>0</v>
      </c>
      <c r="D65" s="114">
        <f>'CASH FLOW - YEARS 1 THRU 3'!D46</f>
        <v>0</v>
      </c>
      <c r="F65" s="67"/>
    </row>
    <row r="66" spans="1:6" x14ac:dyDescent="0.2">
      <c r="A66" s="34" t="str">
        <f>'CASH FLOW - YEARS 1 THRU 3'!A47</f>
        <v>Postage &amp; Shipping</v>
      </c>
      <c r="B66" s="114">
        <f>'CASH FLOW - YEARS 1 THRU 3'!B47</f>
        <v>0</v>
      </c>
      <c r="C66" s="114">
        <f>'CASH FLOW - YEARS 1 THRU 3'!C47</f>
        <v>0</v>
      </c>
      <c r="D66" s="114">
        <f>'CASH FLOW - YEARS 1 THRU 3'!D47</f>
        <v>0</v>
      </c>
      <c r="F66" s="67"/>
    </row>
    <row r="67" spans="1:6" x14ac:dyDescent="0.2">
      <c r="A67" s="34" t="str">
        <f>'CASH FLOW - YEARS 1 THRU 3'!A48</f>
        <v>Printing</v>
      </c>
      <c r="B67" s="114">
        <f>'CASH FLOW - YEARS 1 THRU 3'!B48</f>
        <v>0</v>
      </c>
      <c r="C67" s="114">
        <f>'CASH FLOW - YEARS 1 THRU 3'!C48</f>
        <v>0</v>
      </c>
      <c r="D67" s="114">
        <f>'CASH FLOW - YEARS 1 THRU 3'!D48</f>
        <v>0</v>
      </c>
      <c r="F67" s="67"/>
    </row>
    <row r="68" spans="1:6" x14ac:dyDescent="0.2">
      <c r="A68" s="34" t="str">
        <f>'CASH FLOW - YEARS 1 THRU 3'!A49</f>
        <v>Professional Fees, Other</v>
      </c>
      <c r="B68" s="114">
        <f>'CASH FLOW - YEARS 1 THRU 3'!B49</f>
        <v>0</v>
      </c>
      <c r="C68" s="114">
        <f>'CASH FLOW - YEARS 1 THRU 3'!C49</f>
        <v>0</v>
      </c>
      <c r="D68" s="114">
        <f>'CASH FLOW - YEARS 1 THRU 3'!D49</f>
        <v>0</v>
      </c>
      <c r="F68" s="67"/>
    </row>
    <row r="69" spans="1:6" x14ac:dyDescent="0.2">
      <c r="A69" s="34" t="str">
        <f>'CASH FLOW - YEARS 1 THRU 3'!A50</f>
        <v>Rent</v>
      </c>
      <c r="B69" s="114">
        <f>'CASH FLOW - YEARS 1 THRU 3'!B50</f>
        <v>0</v>
      </c>
      <c r="C69" s="114">
        <f>'CASH FLOW - YEARS 1 THRU 3'!C50</f>
        <v>0</v>
      </c>
      <c r="D69" s="114">
        <f>'CASH FLOW - YEARS 1 THRU 3'!D50</f>
        <v>0</v>
      </c>
      <c r="F69" s="67"/>
    </row>
    <row r="70" spans="1:6" x14ac:dyDescent="0.2">
      <c r="A70" s="34" t="str">
        <f>'CASH FLOW - YEARS 1 THRU 3'!A51</f>
        <v>Supplies (Office &amp; Operating)</v>
      </c>
      <c r="B70" s="114">
        <f>'CASH FLOW - YEARS 1 THRU 3'!B51</f>
        <v>0</v>
      </c>
      <c r="C70" s="114">
        <f>'CASH FLOW - YEARS 1 THRU 3'!C51</f>
        <v>0</v>
      </c>
      <c r="D70" s="114">
        <f>'CASH FLOW - YEARS 1 THRU 3'!D51</f>
        <v>0</v>
      </c>
      <c r="F70" s="67"/>
    </row>
    <row r="71" spans="1:6" x14ac:dyDescent="0.2">
      <c r="A71" s="34" t="str">
        <f>'CASH FLOW - YEARS 1 THRU 3'!A52</f>
        <v xml:space="preserve">Taxes </v>
      </c>
      <c r="B71" s="114">
        <f>'CASH FLOW - YEARS 1 THRU 3'!B52</f>
        <v>0</v>
      </c>
      <c r="C71" s="114">
        <f>'CASH FLOW - YEARS 1 THRU 3'!C52</f>
        <v>0</v>
      </c>
      <c r="D71" s="114">
        <f>'CASH FLOW - YEARS 1 THRU 3'!D52</f>
        <v>0</v>
      </c>
      <c r="F71" s="67"/>
    </row>
    <row r="72" spans="1:6" x14ac:dyDescent="0.2">
      <c r="A72" s="34" t="str">
        <f>'CASH FLOW - YEARS 1 THRU 3'!A53</f>
        <v xml:space="preserve">Telephone/Internet </v>
      </c>
      <c r="B72" s="114">
        <f>'CASH FLOW - YEARS 1 THRU 3'!B53</f>
        <v>0</v>
      </c>
      <c r="C72" s="114">
        <f>'CASH FLOW - YEARS 1 THRU 3'!C53</f>
        <v>0</v>
      </c>
      <c r="D72" s="114">
        <f>'CASH FLOW - YEARS 1 THRU 3'!D53</f>
        <v>0</v>
      </c>
      <c r="F72" s="67"/>
    </row>
    <row r="73" spans="1:6" x14ac:dyDescent="0.2">
      <c r="A73" s="34" t="str">
        <f>'CASH FLOW - YEARS 1 THRU 3'!A54</f>
        <v>Travel &amp; Entertainment</v>
      </c>
      <c r="B73" s="114">
        <f>'CASH FLOW - YEARS 1 THRU 3'!B54</f>
        <v>0</v>
      </c>
      <c r="C73" s="114">
        <f>'CASH FLOW - YEARS 1 THRU 3'!C54</f>
        <v>0</v>
      </c>
      <c r="D73" s="114">
        <f>'CASH FLOW - YEARS 1 THRU 3'!D54</f>
        <v>0</v>
      </c>
      <c r="F73" s="67"/>
    </row>
    <row r="74" spans="1:6" x14ac:dyDescent="0.2">
      <c r="A74" s="34" t="str">
        <f>'CASH FLOW - YEARS 1 THRU 3'!A55</f>
        <v>Utilities</v>
      </c>
      <c r="B74" s="114">
        <f>'CASH FLOW - YEARS 1 THRU 3'!B55</f>
        <v>0</v>
      </c>
      <c r="C74" s="114">
        <f>'CASH FLOW - YEARS 1 THRU 3'!C55</f>
        <v>0</v>
      </c>
      <c r="D74" s="114">
        <f>'CASH FLOW - YEARS 1 THRU 3'!D55</f>
        <v>0</v>
      </c>
      <c r="F74" s="67"/>
    </row>
    <row r="75" spans="1:6" x14ac:dyDescent="0.2">
      <c r="A75" s="34" t="str">
        <f>'CASH FLOW - YEARS 1 THRU 3'!A56</f>
        <v>Vehicle Expenses</v>
      </c>
      <c r="B75" s="114">
        <f>'CASH FLOW - YEARS 1 THRU 3'!B56</f>
        <v>0</v>
      </c>
      <c r="C75" s="114">
        <f>'CASH FLOW - YEARS 1 THRU 3'!C56</f>
        <v>0</v>
      </c>
      <c r="D75" s="114">
        <f>'CASH FLOW - YEARS 1 THRU 3'!D56</f>
        <v>0</v>
      </c>
      <c r="F75" s="67"/>
    </row>
    <row r="76" spans="1:6" x14ac:dyDescent="0.2">
      <c r="A76" s="34" t="str">
        <f>'CASH FLOW - YEARS 1 THRU 3'!A57</f>
        <v>Miscellaneous</v>
      </c>
      <c r="B76" s="114">
        <f>'CASH FLOW - YEARS 1 THRU 3'!B57</f>
        <v>0</v>
      </c>
      <c r="C76" s="114">
        <f>'CASH FLOW - YEARS 1 THRU 3'!C57</f>
        <v>0</v>
      </c>
      <c r="D76" s="114">
        <f>'CASH FLOW - YEARS 1 THRU 3'!D57</f>
        <v>0</v>
      </c>
      <c r="F76" s="67"/>
    </row>
    <row r="77" spans="1:6" x14ac:dyDescent="0.2">
      <c r="A77" s="34" t="str">
        <f>'CASH FLOW - YEARS 1 THRU 3'!A58</f>
        <v>Other</v>
      </c>
      <c r="B77" s="114">
        <f>'CASH FLOW - YEARS 1 THRU 3'!B58</f>
        <v>0</v>
      </c>
      <c r="C77" s="114">
        <f>'CASH FLOW - YEARS 1 THRU 3'!C58</f>
        <v>0</v>
      </c>
      <c r="D77" s="114">
        <f>'CASH FLOW - YEARS 1 THRU 3'!D58</f>
        <v>0</v>
      </c>
      <c r="F77" s="67"/>
    </row>
    <row r="78" spans="1:6" x14ac:dyDescent="0.2">
      <c r="A78" s="34" t="str">
        <f>'CASH FLOW - YEARS 1 THRU 3'!A59</f>
        <v>Other</v>
      </c>
      <c r="B78" s="114">
        <f>'CASH FLOW - YEARS 1 THRU 3'!B59</f>
        <v>0</v>
      </c>
      <c r="C78" s="114">
        <f>'CASH FLOW - YEARS 1 THRU 3'!C59</f>
        <v>0</v>
      </c>
      <c r="D78" s="114">
        <f>'CASH FLOW - YEARS 1 THRU 3'!D59</f>
        <v>0</v>
      </c>
      <c r="F78" s="67"/>
    </row>
    <row r="79" spans="1:6" x14ac:dyDescent="0.2">
      <c r="A79" s="34">
        <f>'CASH FLOW - YEARS 1 THRU 3'!A60</f>
        <v>0</v>
      </c>
      <c r="B79" s="114">
        <f>'CASH FLOW - YEARS 1 THRU 3'!B60</f>
        <v>0</v>
      </c>
      <c r="C79" s="114">
        <f>'CASH FLOW - YEARS 1 THRU 3'!C60</f>
        <v>0</v>
      </c>
      <c r="D79" s="114">
        <f>'CASH FLOW - YEARS 1 THRU 3'!D60</f>
        <v>0</v>
      </c>
      <c r="F79" s="67"/>
    </row>
    <row r="80" spans="1:6" x14ac:dyDescent="0.2">
      <c r="A80" s="34">
        <f>'CASH FLOW - YEARS 1 THRU 3'!A61</f>
        <v>0</v>
      </c>
      <c r="B80" s="114">
        <f>'CASH FLOW - YEARS 1 THRU 3'!B61</f>
        <v>0</v>
      </c>
      <c r="C80" s="114">
        <f>'CASH FLOW - YEARS 1 THRU 3'!C61</f>
        <v>0</v>
      </c>
      <c r="D80" s="114">
        <f>'CASH FLOW - YEARS 1 THRU 3'!D61</f>
        <v>0</v>
      </c>
      <c r="F80" s="67"/>
    </row>
    <row r="81" spans="1:6" x14ac:dyDescent="0.2">
      <c r="A81" s="34">
        <f>'CASH FLOW - YEARS 1 THRU 3'!A62</f>
        <v>0</v>
      </c>
      <c r="B81" s="114">
        <f>'CASH FLOW - YEARS 1 THRU 3'!B62</f>
        <v>0</v>
      </c>
      <c r="C81" s="114">
        <f>'CASH FLOW - YEARS 1 THRU 3'!C62</f>
        <v>0</v>
      </c>
      <c r="D81" s="114">
        <f>'CASH FLOW - YEARS 1 THRU 3'!D62</f>
        <v>0</v>
      </c>
      <c r="F81" s="67"/>
    </row>
    <row r="82" spans="1:6" x14ac:dyDescent="0.2">
      <c r="A82" s="35" t="s">
        <v>84</v>
      </c>
      <c r="B82" s="115">
        <f>SUM(B46:B81)</f>
        <v>0</v>
      </c>
      <c r="C82" s="115">
        <f>SUM(C46:C81)</f>
        <v>0</v>
      </c>
      <c r="D82" s="115">
        <f>SUM(D46:D81)</f>
        <v>0</v>
      </c>
      <c r="F82" s="67"/>
    </row>
    <row r="83" spans="1:6" x14ac:dyDescent="0.2">
      <c r="A83" s="31"/>
      <c r="B83" s="68"/>
      <c r="C83" s="68"/>
      <c r="D83" s="68"/>
      <c r="F83" s="67"/>
    </row>
    <row r="84" spans="1:6" x14ac:dyDescent="0.2">
      <c r="A84" s="36" t="s">
        <v>85</v>
      </c>
      <c r="B84" s="116">
        <f>SUM(B43+B82)</f>
        <v>0</v>
      </c>
      <c r="C84" s="116">
        <f>SUM(C43+C82)</f>
        <v>0</v>
      </c>
      <c r="D84" s="116">
        <f>SUM(D43+D82)</f>
        <v>0</v>
      </c>
      <c r="F84" s="67"/>
    </row>
    <row r="85" spans="1:6" x14ac:dyDescent="0.2">
      <c r="B85" s="68"/>
      <c r="C85" s="68"/>
      <c r="D85" s="68"/>
      <c r="F85" s="67"/>
    </row>
    <row r="86" spans="1:6" x14ac:dyDescent="0.2">
      <c r="A86" s="38" t="s">
        <v>87</v>
      </c>
      <c r="B86" s="117">
        <f>SUM(B35-B84)</f>
        <v>0</v>
      </c>
      <c r="C86" s="117">
        <f>SUM(C35-C84)</f>
        <v>0</v>
      </c>
      <c r="D86" s="117">
        <f>SUM(D35-D84)</f>
        <v>0</v>
      </c>
      <c r="F86" s="67"/>
    </row>
    <row r="87" spans="1:6" x14ac:dyDescent="0.2">
      <c r="B87" s="68"/>
      <c r="C87" s="68"/>
      <c r="D87" s="68"/>
      <c r="F87" s="67"/>
    </row>
    <row r="88" spans="1:6" x14ac:dyDescent="0.2">
      <c r="A88" t="s">
        <v>90</v>
      </c>
      <c r="B88" s="118"/>
      <c r="C88" s="119"/>
      <c r="D88" s="120"/>
      <c r="F88" s="67"/>
    </row>
    <row r="89" spans="1:6" x14ac:dyDescent="0.2">
      <c r="B89" s="68"/>
      <c r="C89" s="68"/>
      <c r="D89" s="68"/>
      <c r="F89" s="67"/>
    </row>
    <row r="90" spans="1:6" x14ac:dyDescent="0.2">
      <c r="A90" s="36" t="s">
        <v>91</v>
      </c>
      <c r="B90" s="116">
        <f>SUM(B86-B88)</f>
        <v>0</v>
      </c>
      <c r="C90" s="116">
        <f>SUM(C86-C88)</f>
        <v>0</v>
      </c>
      <c r="D90" s="116">
        <f>SUM(D86-D88)</f>
        <v>0</v>
      </c>
      <c r="F90" s="67"/>
    </row>
    <row r="91" spans="1:6" x14ac:dyDescent="0.2">
      <c r="F91" s="67"/>
    </row>
    <row r="92" spans="1:6" x14ac:dyDescent="0.2">
      <c r="F92" s="67"/>
    </row>
  </sheetData>
  <sheetProtection sheet="1" objects="1" scenarios="1"/>
  <phoneticPr fontId="22" type="noConversion"/>
  <pageMargins left="0.7" right="0.7" top="0.75" bottom="0.75" header="0.3" footer="0.3"/>
  <pageSetup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51"/>
  <sheetViews>
    <sheetView workbookViewId="0">
      <selection activeCell="B19" sqref="B19"/>
    </sheetView>
  </sheetViews>
  <sheetFormatPr baseColWidth="10" defaultColWidth="8.83203125" defaultRowHeight="15" x14ac:dyDescent="0.2"/>
  <cols>
    <col min="1" max="1" width="37.33203125" customWidth="1"/>
    <col min="2" max="2" width="12.33203125" customWidth="1"/>
  </cols>
  <sheetData>
    <row r="1" spans="1:2" ht="19" x14ac:dyDescent="0.25">
      <c r="A1" s="7" t="str">
        <f>'START-UP EXPENSES BUDGET'!A1</f>
        <v>(Company Name)</v>
      </c>
      <c r="B1" s="7"/>
    </row>
    <row r="2" spans="1:2" ht="24" x14ac:dyDescent="0.3">
      <c r="A2" s="3" t="s">
        <v>92</v>
      </c>
      <c r="B2" s="4" t="s">
        <v>93</v>
      </c>
    </row>
    <row r="3" spans="1:2" ht="19" x14ac:dyDescent="0.25">
      <c r="A3" s="39" t="s">
        <v>94</v>
      </c>
      <c r="B3" s="4"/>
    </row>
    <row r="4" spans="1:2" ht="15" customHeight="1" x14ac:dyDescent="0.3">
      <c r="A4" s="3"/>
      <c r="B4" s="4"/>
    </row>
    <row r="5" spans="1:2" x14ac:dyDescent="0.2">
      <c r="A5" s="5" t="s">
        <v>95</v>
      </c>
      <c r="B5" s="5"/>
    </row>
    <row r="6" spans="1:2" x14ac:dyDescent="0.2">
      <c r="A6" s="4" t="s">
        <v>96</v>
      </c>
      <c r="B6" s="96"/>
    </row>
    <row r="7" spans="1:2" x14ac:dyDescent="0.2">
      <c r="A7" s="4" t="s">
        <v>97</v>
      </c>
      <c r="B7" s="108"/>
    </row>
    <row r="8" spans="1:2" x14ac:dyDescent="0.2">
      <c r="A8" s="4" t="s">
        <v>98</v>
      </c>
      <c r="B8" s="108"/>
    </row>
    <row r="9" spans="1:2" x14ac:dyDescent="0.2">
      <c r="A9" s="4" t="s">
        <v>99</v>
      </c>
      <c r="B9" s="108"/>
    </row>
    <row r="10" spans="1:2" x14ac:dyDescent="0.2">
      <c r="A10" s="4" t="s">
        <v>100</v>
      </c>
      <c r="B10" s="108"/>
    </row>
    <row r="11" spans="1:2" x14ac:dyDescent="0.2">
      <c r="A11" s="4" t="s">
        <v>101</v>
      </c>
      <c r="B11" s="108"/>
    </row>
    <row r="12" spans="1:2" x14ac:dyDescent="0.2">
      <c r="A12" s="30" t="s">
        <v>102</v>
      </c>
      <c r="B12" s="92">
        <f>SUM(B7:B11)</f>
        <v>0</v>
      </c>
    </row>
    <row r="13" spans="1:2" x14ac:dyDescent="0.2">
      <c r="A13" s="4"/>
      <c r="B13" s="96"/>
    </row>
    <row r="14" spans="1:2" x14ac:dyDescent="0.2">
      <c r="A14" s="4" t="s">
        <v>103</v>
      </c>
      <c r="B14" s="96"/>
    </row>
    <row r="15" spans="1:2" x14ac:dyDescent="0.2">
      <c r="A15" s="4" t="s">
        <v>104</v>
      </c>
      <c r="B15" s="108"/>
    </row>
    <row r="16" spans="1:2" x14ac:dyDescent="0.2">
      <c r="A16" s="4" t="s">
        <v>105</v>
      </c>
      <c r="B16" s="108"/>
    </row>
    <row r="17" spans="1:4" x14ac:dyDescent="0.2">
      <c r="A17" s="4" t="s">
        <v>106</v>
      </c>
      <c r="B17" s="108"/>
    </row>
    <row r="18" spans="1:4" x14ac:dyDescent="0.2">
      <c r="A18" s="4" t="s">
        <v>107</v>
      </c>
      <c r="B18" s="108"/>
      <c r="D18" s="187"/>
    </row>
    <row r="19" spans="1:4" x14ac:dyDescent="0.2">
      <c r="A19" s="4" t="s">
        <v>110</v>
      </c>
      <c r="B19" s="108"/>
    </row>
    <row r="20" spans="1:4" x14ac:dyDescent="0.2">
      <c r="A20" s="30" t="s">
        <v>108</v>
      </c>
      <c r="B20" s="92">
        <f>SUM(B15:B19)</f>
        <v>0</v>
      </c>
    </row>
    <row r="21" spans="1:4" x14ac:dyDescent="0.2">
      <c r="A21" s="4"/>
      <c r="B21" s="96"/>
    </row>
    <row r="22" spans="1:4" x14ac:dyDescent="0.2">
      <c r="A22" s="11" t="s">
        <v>109</v>
      </c>
      <c r="B22" s="101">
        <f>SUM(B12+B20)</f>
        <v>0</v>
      </c>
    </row>
    <row r="23" spans="1:4" x14ac:dyDescent="0.2">
      <c r="A23" s="4"/>
      <c r="B23" s="96"/>
    </row>
    <row r="24" spans="1:4" x14ac:dyDescent="0.2">
      <c r="A24" s="11" t="s">
        <v>111</v>
      </c>
      <c r="B24" s="121"/>
    </row>
    <row r="25" spans="1:4" x14ac:dyDescent="0.2">
      <c r="A25" s="4" t="s">
        <v>112</v>
      </c>
      <c r="B25" s="96"/>
    </row>
    <row r="26" spans="1:4" x14ac:dyDescent="0.2">
      <c r="A26" s="4" t="s">
        <v>113</v>
      </c>
      <c r="B26" s="108"/>
    </row>
    <row r="27" spans="1:4" x14ac:dyDescent="0.2">
      <c r="A27" s="4" t="s">
        <v>114</v>
      </c>
      <c r="B27" s="108"/>
    </row>
    <row r="28" spans="1:4" x14ac:dyDescent="0.2">
      <c r="A28" s="4" t="s">
        <v>115</v>
      </c>
      <c r="B28" s="108"/>
    </row>
    <row r="29" spans="1:4" x14ac:dyDescent="0.2">
      <c r="A29" s="4" t="s">
        <v>116</v>
      </c>
      <c r="B29" s="108"/>
    </row>
    <row r="30" spans="1:4" x14ac:dyDescent="0.2">
      <c r="A30" s="30" t="s">
        <v>117</v>
      </c>
      <c r="B30" s="92">
        <f>SUM(B26:B29)</f>
        <v>0</v>
      </c>
    </row>
    <row r="31" spans="1:4" x14ac:dyDescent="0.2">
      <c r="A31" s="4"/>
      <c r="B31" s="108"/>
    </row>
    <row r="32" spans="1:4" x14ac:dyDescent="0.2">
      <c r="A32" s="4" t="s">
        <v>118</v>
      </c>
      <c r="B32" s="96"/>
    </row>
    <row r="33" spans="1:2" x14ac:dyDescent="0.2">
      <c r="A33" s="4" t="s">
        <v>119</v>
      </c>
      <c r="B33" s="108"/>
    </row>
    <row r="34" spans="1:2" x14ac:dyDescent="0.2">
      <c r="A34" s="4" t="s">
        <v>120</v>
      </c>
      <c r="B34" s="108"/>
    </row>
    <row r="35" spans="1:2" x14ac:dyDescent="0.2">
      <c r="A35" s="30" t="s">
        <v>121</v>
      </c>
      <c r="B35" s="92">
        <f>SUM(B33:B34)</f>
        <v>0</v>
      </c>
    </row>
    <row r="36" spans="1:2" x14ac:dyDescent="0.2">
      <c r="A36" s="4"/>
      <c r="B36" s="96"/>
    </row>
    <row r="37" spans="1:2" x14ac:dyDescent="0.2">
      <c r="A37" s="11" t="s">
        <v>122</v>
      </c>
      <c r="B37" s="101"/>
    </row>
    <row r="38" spans="1:2" x14ac:dyDescent="0.2">
      <c r="A38" s="4" t="s">
        <v>123</v>
      </c>
      <c r="B38" s="108"/>
    </row>
    <row r="39" spans="1:2" x14ac:dyDescent="0.2">
      <c r="A39" s="4" t="s">
        <v>169</v>
      </c>
      <c r="B39" s="108"/>
    </row>
    <row r="40" spans="1:2" x14ac:dyDescent="0.2">
      <c r="A40" s="30" t="s">
        <v>124</v>
      </c>
      <c r="B40" s="92">
        <f>SUM(B38:B39)</f>
        <v>0</v>
      </c>
    </row>
    <row r="41" spans="1:2" x14ac:dyDescent="0.2">
      <c r="A41" s="4"/>
      <c r="B41" s="122"/>
    </row>
    <row r="42" spans="1:2" x14ac:dyDescent="0.2">
      <c r="A42" s="11" t="s">
        <v>125</v>
      </c>
      <c r="B42" s="101" t="e">
        <f>SUM(B30+E20B35+B40)</f>
        <v>#NAME?</v>
      </c>
    </row>
    <row r="43" spans="1:2" x14ac:dyDescent="0.2">
      <c r="A43" s="4"/>
      <c r="B43" s="123"/>
    </row>
    <row r="44" spans="1:2" x14ac:dyDescent="0.2">
      <c r="A44" s="30" t="s">
        <v>126</v>
      </c>
      <c r="B44" s="124" t="e">
        <f>SUM(B22-B42)</f>
        <v>#NAME?</v>
      </c>
    </row>
    <row r="45" spans="1:2" x14ac:dyDescent="0.2">
      <c r="B45" s="40"/>
    </row>
    <row r="46" spans="1:2" x14ac:dyDescent="0.2">
      <c r="B46" s="40"/>
    </row>
    <row r="47" spans="1:2" x14ac:dyDescent="0.2">
      <c r="B47" s="40"/>
    </row>
    <row r="48" spans="1:2" x14ac:dyDescent="0.2">
      <c r="B48" s="40"/>
    </row>
    <row r="49" spans="2:2" x14ac:dyDescent="0.2">
      <c r="B49" s="40"/>
    </row>
    <row r="50" spans="2:2" x14ac:dyDescent="0.2">
      <c r="B50" s="40"/>
    </row>
    <row r="51" spans="2:2" x14ac:dyDescent="0.2">
      <c r="B51" s="40"/>
    </row>
  </sheetData>
  <sheetProtection sheet="1" selectLockedCells="1"/>
  <phoneticPr fontId="2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46"/>
  <sheetViews>
    <sheetView workbookViewId="0"/>
  </sheetViews>
  <sheetFormatPr baseColWidth="10" defaultColWidth="8.83203125" defaultRowHeight="15" x14ac:dyDescent="0.2"/>
  <cols>
    <col min="1" max="1" width="48.33203125" customWidth="1"/>
    <col min="2" max="2" width="16.6640625" customWidth="1"/>
    <col min="3" max="3" width="25.5" customWidth="1"/>
  </cols>
  <sheetData>
    <row r="1" spans="1:4" ht="19" x14ac:dyDescent="0.25">
      <c r="A1" s="7" t="str">
        <f>'START-UP EXPENSES BUDGET'!A1</f>
        <v>(Company Name)</v>
      </c>
      <c r="B1" s="81">
        <f>'START-UP EXPENSES BUDGET'!C1</f>
        <v>0</v>
      </c>
      <c r="C1" s="49"/>
    </row>
    <row r="2" spans="1:4" ht="24" x14ac:dyDescent="0.3">
      <c r="A2" s="3" t="s">
        <v>127</v>
      </c>
      <c r="B2" s="125"/>
    </row>
    <row r="3" spans="1:4" ht="24" x14ac:dyDescent="0.3">
      <c r="A3" s="3"/>
      <c r="B3" s="96"/>
    </row>
    <row r="4" spans="1:4" x14ac:dyDescent="0.2">
      <c r="A4" s="4" t="s">
        <v>130</v>
      </c>
      <c r="B4" s="96"/>
    </row>
    <row r="5" spans="1:4" x14ac:dyDescent="0.2">
      <c r="A5" s="4" t="s">
        <v>131</v>
      </c>
      <c r="B5" s="108">
        <v>0</v>
      </c>
    </row>
    <row r="6" spans="1:4" x14ac:dyDescent="0.2">
      <c r="A6" s="4" t="s">
        <v>132</v>
      </c>
      <c r="B6" s="126">
        <v>0</v>
      </c>
    </row>
    <row r="7" spans="1:4" x14ac:dyDescent="0.2">
      <c r="A7" s="4" t="s">
        <v>133</v>
      </c>
      <c r="B7" s="96">
        <f>B5-B6</f>
        <v>0</v>
      </c>
    </row>
    <row r="8" spans="1:4" x14ac:dyDescent="0.2">
      <c r="A8" s="4" t="s">
        <v>134</v>
      </c>
      <c r="B8" s="108"/>
    </row>
    <row r="9" spans="1:4" x14ac:dyDescent="0.2">
      <c r="A9" s="46" t="s">
        <v>135</v>
      </c>
      <c r="B9" s="127">
        <f>SUM(B7-B8)</f>
        <v>0</v>
      </c>
      <c r="C9" s="45"/>
    </row>
    <row r="10" spans="1:4" x14ac:dyDescent="0.2">
      <c r="A10" s="4"/>
      <c r="B10" s="96"/>
    </row>
    <row r="11" spans="1:4" ht="48" x14ac:dyDescent="0.2">
      <c r="A11" s="4" t="s">
        <v>128</v>
      </c>
      <c r="B11" s="96"/>
      <c r="C11" s="50" t="s">
        <v>165</v>
      </c>
      <c r="D11" s="41"/>
    </row>
    <row r="12" spans="1:4" x14ac:dyDescent="0.2">
      <c r="A12" s="46" t="s">
        <v>136</v>
      </c>
      <c r="B12" s="183" t="str">
        <f>IF($B$5=0,"",B9/B5)</f>
        <v/>
      </c>
      <c r="C12" s="41"/>
      <c r="D12" s="41"/>
    </row>
    <row r="13" spans="1:4" x14ac:dyDescent="0.2">
      <c r="A13" s="4"/>
      <c r="B13" s="96"/>
      <c r="D13" s="41"/>
    </row>
    <row r="14" spans="1:4" x14ac:dyDescent="0.2">
      <c r="A14" s="57" t="s">
        <v>129</v>
      </c>
      <c r="B14" s="108"/>
      <c r="D14" s="41"/>
    </row>
    <row r="15" spans="1:4" x14ac:dyDescent="0.2">
      <c r="A15" s="63" t="s">
        <v>139</v>
      </c>
      <c r="B15" s="128"/>
      <c r="D15" s="41"/>
    </row>
    <row r="16" spans="1:4" x14ac:dyDescent="0.2">
      <c r="A16" s="63" t="s">
        <v>140</v>
      </c>
      <c r="B16" s="128"/>
      <c r="D16" s="41"/>
    </row>
    <row r="17" spans="1:4" x14ac:dyDescent="0.2">
      <c r="A17" s="63" t="s">
        <v>141</v>
      </c>
      <c r="B17" s="184"/>
      <c r="D17" s="41"/>
    </row>
    <row r="18" spans="1:4" x14ac:dyDescent="0.2">
      <c r="A18" s="63" t="s">
        <v>142</v>
      </c>
      <c r="B18" s="128"/>
      <c r="D18" s="41"/>
    </row>
    <row r="19" spans="1:4" x14ac:dyDescent="0.2">
      <c r="A19" s="63" t="s">
        <v>143</v>
      </c>
      <c r="B19" s="128"/>
      <c r="D19" s="41"/>
    </row>
    <row r="20" spans="1:4" x14ac:dyDescent="0.2">
      <c r="A20" s="63" t="s">
        <v>144</v>
      </c>
      <c r="B20" s="128"/>
      <c r="D20" s="41"/>
    </row>
    <row r="21" spans="1:4" x14ac:dyDescent="0.2">
      <c r="A21" s="63" t="s">
        <v>145</v>
      </c>
      <c r="B21" s="128"/>
      <c r="D21" s="41"/>
    </row>
    <row r="22" spans="1:4" x14ac:dyDescent="0.2">
      <c r="A22" s="63" t="s">
        <v>146</v>
      </c>
      <c r="B22" s="128"/>
      <c r="D22" s="41"/>
    </row>
    <row r="23" spans="1:4" x14ac:dyDescent="0.2">
      <c r="A23" s="63" t="s">
        <v>147</v>
      </c>
      <c r="B23" s="128"/>
      <c r="D23" s="41"/>
    </row>
    <row r="24" spans="1:4" x14ac:dyDescent="0.2">
      <c r="A24" s="63" t="s">
        <v>148</v>
      </c>
      <c r="B24" s="128"/>
      <c r="D24" s="41"/>
    </row>
    <row r="25" spans="1:4" x14ac:dyDescent="0.2">
      <c r="A25" s="63" t="s">
        <v>149</v>
      </c>
      <c r="B25" s="128"/>
      <c r="D25" s="41"/>
    </row>
    <row r="26" spans="1:4" x14ac:dyDescent="0.2">
      <c r="A26" s="63" t="s">
        <v>150</v>
      </c>
      <c r="B26" s="128"/>
      <c r="D26" s="41"/>
    </row>
    <row r="27" spans="1:4" x14ac:dyDescent="0.2">
      <c r="A27" s="63" t="s">
        <v>151</v>
      </c>
      <c r="B27" s="128"/>
      <c r="D27" s="41"/>
    </row>
    <row r="28" spans="1:4" x14ac:dyDescent="0.2">
      <c r="A28" s="63" t="s">
        <v>152</v>
      </c>
      <c r="B28" s="128"/>
      <c r="D28" s="41"/>
    </row>
    <row r="29" spans="1:4" x14ac:dyDescent="0.2">
      <c r="A29" s="63" t="s">
        <v>153</v>
      </c>
      <c r="B29" s="128"/>
      <c r="D29" s="41"/>
    </row>
    <row r="30" spans="1:4" x14ac:dyDescent="0.2">
      <c r="A30" s="63" t="s">
        <v>154</v>
      </c>
      <c r="B30" s="128"/>
      <c r="D30" s="41"/>
    </row>
    <row r="31" spans="1:4" x14ac:dyDescent="0.2">
      <c r="A31" s="63" t="s">
        <v>155</v>
      </c>
      <c r="B31" s="128"/>
      <c r="D31" s="41"/>
    </row>
    <row r="32" spans="1:4" x14ac:dyDescent="0.2">
      <c r="A32" s="63" t="s">
        <v>156</v>
      </c>
      <c r="B32" s="128"/>
      <c r="D32" s="41"/>
    </row>
    <row r="33" spans="1:4" x14ac:dyDescent="0.2">
      <c r="A33" s="64" t="s">
        <v>170</v>
      </c>
      <c r="B33" s="128"/>
      <c r="D33" s="41"/>
    </row>
    <row r="34" spans="1:4" x14ac:dyDescent="0.2">
      <c r="A34" s="64" t="s">
        <v>167</v>
      </c>
      <c r="B34" s="128"/>
      <c r="D34" s="41"/>
    </row>
    <row r="35" spans="1:4" x14ac:dyDescent="0.2">
      <c r="A35" s="43"/>
      <c r="B35" s="129"/>
      <c r="D35" s="41"/>
    </row>
    <row r="36" spans="1:4" x14ac:dyDescent="0.2">
      <c r="A36" s="44" t="s">
        <v>138</v>
      </c>
      <c r="B36" s="129">
        <f>SUM(B15:B34)</f>
        <v>0</v>
      </c>
      <c r="D36" s="41"/>
    </row>
    <row r="37" spans="1:4" x14ac:dyDescent="0.2">
      <c r="A37" s="4"/>
      <c r="B37" s="96"/>
    </row>
    <row r="38" spans="1:4" x14ac:dyDescent="0.2">
      <c r="A38" s="185" t="s">
        <v>249</v>
      </c>
      <c r="B38" s="186" t="str">
        <f>IF(B36=0,"",B36/B12)</f>
        <v/>
      </c>
      <c r="C38" s="45"/>
    </row>
    <row r="39" spans="1:4" x14ac:dyDescent="0.2">
      <c r="A39" s="4" t="s">
        <v>137</v>
      </c>
      <c r="B39" s="96"/>
    </row>
    <row r="41" spans="1:4" x14ac:dyDescent="0.2">
      <c r="A41" s="41"/>
    </row>
    <row r="42" spans="1:4" x14ac:dyDescent="0.2">
      <c r="A42" s="41"/>
    </row>
    <row r="43" spans="1:4" x14ac:dyDescent="0.2">
      <c r="B43" s="40"/>
    </row>
    <row r="44" spans="1:4" x14ac:dyDescent="0.2">
      <c r="B44" s="42"/>
    </row>
    <row r="45" spans="1:4" x14ac:dyDescent="0.2">
      <c r="B45" s="40"/>
    </row>
    <row r="46" spans="1:4" x14ac:dyDescent="0.2">
      <c r="B46" s="40"/>
    </row>
  </sheetData>
  <phoneticPr fontId="2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START-UP EXPENSES BUDGET</vt:lpstr>
      <vt:lpstr>OPERATING EXPENSES BUDGET</vt:lpstr>
      <vt:lpstr>Loan Amortization</vt:lpstr>
      <vt:lpstr>CASH FLOW - YEAR ONE</vt:lpstr>
      <vt:lpstr>CASH FLOW - YEARS 1 THRU 3</vt:lpstr>
      <vt:lpstr>INCOME STATEMENT</vt:lpstr>
      <vt:lpstr>BALANCE SHEET</vt:lpstr>
      <vt:lpstr>BREAK-EVEN ANALYSIS</vt:lpstr>
      <vt:lpstr>'Loan Amortization'!Print_Area</vt:lpstr>
      <vt:lpstr>'OPERATING EXPENSES BUDGET'!Print_Area</vt:lpstr>
      <vt:lpstr>'START-UP EXPENSES BUDGET'!Print_Area</vt:lpstr>
      <vt:lpstr>'START-UP EXPENSES BUDGET'!Print_Titles</vt:lpstr>
      <vt:lpstr>TemplatePrintArea</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cindyu</dc:creator>
  <cp:lastModifiedBy>Tyler Schanck</cp:lastModifiedBy>
  <cp:lastPrinted>2019-05-09T21:22:12Z</cp:lastPrinted>
  <dcterms:created xsi:type="dcterms:W3CDTF">2009-02-18T22:07:12Z</dcterms:created>
  <dcterms:modified xsi:type="dcterms:W3CDTF">2025-12-18T15:27:05Z</dcterms:modified>
</cp:coreProperties>
</file>